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085" activeTab="1"/>
  </bookViews>
  <sheets>
    <sheet name="июнь" sheetId="1" r:id="rId1"/>
    <sheet name="декабрь" sheetId="2" r:id="rId2"/>
    <sheet name="Лист3" sheetId="3" r:id="rId3"/>
  </sheets>
  <definedNames>
    <definedName name="_xlnm.Print_Titles" localSheetId="1">'декабрь'!$4:$8</definedName>
    <definedName name="_xlnm.Print_Titles" localSheetId="0">'июнь'!$4:$8</definedName>
    <definedName name="_xlnm.Print_Area" localSheetId="1">'декабрь'!$A$1:$U$112</definedName>
    <definedName name="_xlnm.Print_Area" localSheetId="0">'июнь'!$A$1:$U$108</definedName>
  </definedNames>
  <calcPr fullCalcOnLoad="1"/>
</workbook>
</file>

<file path=xl/sharedStrings.xml><?xml version="1.0" encoding="utf-8"?>
<sst xmlns="http://schemas.openxmlformats.org/spreadsheetml/2006/main" count="838" uniqueCount="208">
  <si>
    <t>№ п/п</t>
  </si>
  <si>
    <t>Мероприятия Программы</t>
  </si>
  <si>
    <t>Исполнитель</t>
  </si>
  <si>
    <t>Срок выполнения</t>
  </si>
  <si>
    <t>Финансовые затраты на реализацию</t>
  </si>
  <si>
    <t>в том числе 2011-2013 годы:</t>
  </si>
  <si>
    <t>2011 год</t>
  </si>
  <si>
    <t>2012 год</t>
  </si>
  <si>
    <t>2013 год</t>
  </si>
  <si>
    <t>Итого</t>
  </si>
  <si>
    <t>объем средств, тыс. руб.</t>
  </si>
  <si>
    <t>внебюджетные источники</t>
  </si>
  <si>
    <t>1.1.</t>
  </si>
  <si>
    <t>1.1.1.</t>
  </si>
  <si>
    <t xml:space="preserve">по каждому разделу физики </t>
  </si>
  <si>
    <t xml:space="preserve">по каждому из разделов химии </t>
  </si>
  <si>
    <t xml:space="preserve">по каждому из разделов биологии </t>
  </si>
  <si>
    <t>1.1.2.</t>
  </si>
  <si>
    <t xml:space="preserve">Приобретение комплектов карт,  лицензионного демонстрационного компьютерного программного обеспечения по каждому из разделов географии и истории </t>
  </si>
  <si>
    <t>Комплектование вариативных групп дошкольного образования, групп присмотра и ухода  современным оборудованием, учебно-методическим комплектами, инвентарем</t>
  </si>
  <si>
    <t>1.2.</t>
  </si>
  <si>
    <t>1.3.</t>
  </si>
  <si>
    <t>Оснащение образовательных учреждений современными средствами информатизации</t>
  </si>
  <si>
    <t>Приобретение оборудование для использования дистанционных технологий обучения, в том числе для детей-инвалидов</t>
  </si>
  <si>
    <t>Итого:</t>
  </si>
  <si>
    <t xml:space="preserve">2. Стимулирование лидеров и поддержка системы воспитания </t>
  </si>
  <si>
    <t>2.1.</t>
  </si>
  <si>
    <t>Поддержка и стимулирование системы обучения и воспитания</t>
  </si>
  <si>
    <t>2.1.1.</t>
  </si>
  <si>
    <t>Денежное вознаграждение классным руководителям общеобразовательных учреждений в рамках ПНПО</t>
  </si>
  <si>
    <t>2.2.</t>
  </si>
  <si>
    <t>Поддержка лучших педагогов</t>
  </si>
  <si>
    <t>2.2.1.</t>
  </si>
  <si>
    <t>Конкурсы профессионального мастерства педагогов (3 категории)</t>
  </si>
  <si>
    <t>2.2.2.</t>
  </si>
  <si>
    <t>Стимулирование повышения качества работы педагогических  работников муниципальных образовательных учреждений в рамках системы грантов главы Белоярского района, в том числе педагогов, подготовивших получателей премий для поддержки талантливой молодежи в рамках ПНПО</t>
  </si>
  <si>
    <t>2.2.3.</t>
  </si>
  <si>
    <t xml:space="preserve">Поддержка муниципальных сетевых педагогических сообществ  </t>
  </si>
  <si>
    <t>2.2.4.</t>
  </si>
  <si>
    <t>Стимулирование инновационной деятельности руководителей образовательных учреждений в рамках системы премий главы Белоярского района (ПНПО)</t>
  </si>
  <si>
    <t>2.3.</t>
  </si>
  <si>
    <t>Выявление, стимулирование и поддержка талантливых, одаренных детей</t>
  </si>
  <si>
    <t>2.3.1.</t>
  </si>
  <si>
    <t>Проведение профильных смен для подготовки учащихся к всероссийской олимпиаде (гуманитарное, естественнонаучное, математическое направления)</t>
  </si>
  <si>
    <t>2.3.2.</t>
  </si>
  <si>
    <t>Организация и проведение муниципального этапа всероссийской олимпиады школьников, участие в региональной олимпиаде школьников</t>
  </si>
  <si>
    <t>2.3.3.</t>
  </si>
  <si>
    <t xml:space="preserve">Организация и проведение культурно-массовых мероприятий для поощрения одаренных детей («Ёлка мэра») </t>
  </si>
  <si>
    <t>2.3.4.</t>
  </si>
  <si>
    <t>Выплата лучшим учащимся общеобразовательных учреждений именных стипендий главы Белоярского района</t>
  </si>
  <si>
    <t>2.3.5.</t>
  </si>
  <si>
    <t>2.4.</t>
  </si>
  <si>
    <t>Поддержка образовательных учреждений, активно внедряющих инновационные образовательные технологии</t>
  </si>
  <si>
    <t>2.4.1.</t>
  </si>
  <si>
    <t>2.4.2.</t>
  </si>
  <si>
    <t>Повышение квалификации команд образовательных учреждений, отмеченных грантами и премиями Белоярского района, Ханты-Мансийского автономного округа - Югры, национальными премиями, на территории Ханты-Мансийского автономного округа - Югры, Российской Федерации и других стран, на базе лучших образовательных учреждений; организация и проведение международных стажировок</t>
  </si>
  <si>
    <t>3. Развитие качества содержания и технологий образования</t>
  </si>
  <si>
    <t>3.1.</t>
  </si>
  <si>
    <t xml:space="preserve">Создание и развитие инновационной инфраструктуры </t>
  </si>
  <si>
    <t>3.1.1.</t>
  </si>
  <si>
    <t>3.1.2.</t>
  </si>
  <si>
    <t>Организация стажировок на базе образовательных учреждений, отмеченных федеральными, региональными и муниципальными грантами, конференций, семинаров, мастер-классов по вопросам управления и организации системы общего и дополнительного образования в условиях инновационного развития</t>
  </si>
  <si>
    <t>3.1.3.</t>
  </si>
  <si>
    <t>Развитие ресурсных центров и инфраструктуры сетевого взаимодействия общеобразовательных учреждений района</t>
  </si>
  <si>
    <t>3.2.</t>
  </si>
  <si>
    <t>Развитие системы оценки качества образования</t>
  </si>
  <si>
    <t>3.2.1.</t>
  </si>
  <si>
    <t>Проведение независимой государственной итоговой аттестации выпускников, в том числе в новой форме (9 классы) и в форме единого государственного экзамена, и других процедур оценки качества образования</t>
  </si>
  <si>
    <t>3.2.2.</t>
  </si>
  <si>
    <t xml:space="preserve">Разработка и внедрение системы мониторинга индивидуальных достижений учащихся общеобразовательных школ                 </t>
  </si>
  <si>
    <t>3.2.3.</t>
  </si>
  <si>
    <t>Проведение внешней независимой оценки достижения требований федерального государственного образовательного стандарта</t>
  </si>
  <si>
    <t>3.3.</t>
  </si>
  <si>
    <t>Развитие кадрового потенциала отрасли</t>
  </si>
  <si>
    <t>3.3.1.</t>
  </si>
  <si>
    <t>3.3.2.</t>
  </si>
  <si>
    <t>3.3.3.</t>
  </si>
  <si>
    <t>Повышение квалификации и профессиональная подготовка руководителей образовательных учреждений в области менеджмента образования</t>
  </si>
  <si>
    <t>3.4.</t>
  </si>
  <si>
    <t>Модернизация методической службы района</t>
  </si>
  <si>
    <t>3.4.1.</t>
  </si>
  <si>
    <t>3.4.2.</t>
  </si>
  <si>
    <t>Создание медиатеки, электронного банка методических разработок педагогов образовательных учреждений района</t>
  </si>
  <si>
    <t>4. Информационное и организационно-методическое сопровождение реализации Программы</t>
  </si>
  <si>
    <t>4.1.</t>
  </si>
  <si>
    <t xml:space="preserve">Информационное сопровождение </t>
  </si>
  <si>
    <t>4.1.1.</t>
  </si>
  <si>
    <t>Освещение реализации образовательной политики и  системы образования Белоярского района в средствах массовой информации, публикация полученных результатов</t>
  </si>
  <si>
    <t>4.1.2.</t>
  </si>
  <si>
    <t>Организация и проведение публичных мероприятий, в т.ч. выставки, форумы</t>
  </si>
  <si>
    <t>4.2.</t>
  </si>
  <si>
    <t xml:space="preserve">Организационно-методическое сопровождение </t>
  </si>
  <si>
    <t>4.2.1.</t>
  </si>
  <si>
    <t xml:space="preserve">Проведение  совещаний, конференций, семинаров    </t>
  </si>
  <si>
    <t>4.2.2.</t>
  </si>
  <si>
    <t xml:space="preserve">Научно-методическое сопровождение внедрения ФГОС в образовательный процесс учреждений общего образования </t>
  </si>
  <si>
    <t>Итого по подпрограмме I:</t>
  </si>
  <si>
    <t>1.</t>
  </si>
  <si>
    <t>Проведение капитальных ремонтов зданий, сооружений</t>
  </si>
  <si>
    <t>Общеобразовательные учреждения</t>
  </si>
  <si>
    <t>Дошкольные образовательные учреждения</t>
  </si>
  <si>
    <t>Учреждения дополнительного образования детей</t>
  </si>
  <si>
    <t>2.</t>
  </si>
  <si>
    <t>Проведение работ по благоустройству территории</t>
  </si>
  <si>
    <t>3.</t>
  </si>
  <si>
    <t>Укрепление пожарной безопасности</t>
  </si>
  <si>
    <t>4.</t>
  </si>
  <si>
    <t>Укрепление антитеррористической безопасности</t>
  </si>
  <si>
    <t>4.3.</t>
  </si>
  <si>
    <t>5.</t>
  </si>
  <si>
    <t>Укрепление санитарно-эпидемиологической безопасности</t>
  </si>
  <si>
    <t>5.1.</t>
  </si>
  <si>
    <t>5.2.</t>
  </si>
  <si>
    <t>5.3.</t>
  </si>
  <si>
    <t>6.</t>
  </si>
  <si>
    <t>Мероприятия по энергосбережению</t>
  </si>
  <si>
    <t>6.1.</t>
  </si>
  <si>
    <t>6.2.</t>
  </si>
  <si>
    <t>6.3.</t>
  </si>
  <si>
    <t>Итого по общеобразовательным учреждениям</t>
  </si>
  <si>
    <t>Итого по дошкольным образовательным учреждениям</t>
  </si>
  <si>
    <t>Итого по учреждениям дополнительного образования детей</t>
  </si>
  <si>
    <t>Итого по подпрограмме II:</t>
  </si>
  <si>
    <t>Строительство общеобразовательных учреждений</t>
  </si>
  <si>
    <t>Школа-детский сад в с.Ванзеват</t>
  </si>
  <si>
    <t>Строительство дошкольных образовательных учреждений</t>
  </si>
  <si>
    <t>Итого по подпрограмме III:</t>
  </si>
  <si>
    <t>ВСЕГО ПО ПРОГРАММЕ:</t>
  </si>
  <si>
    <t xml:space="preserve">1. Оснащение образовательного процесса в соответствии с современными требованиями </t>
  </si>
  <si>
    <t>Поддержка и развитие  системы муниципальных инновационных площадок (общее и дополнительное образование), в т.ч. развитие вариативных форм дошкольного и предшкольного образования</t>
  </si>
  <si>
    <t>2011-2013 годы</t>
  </si>
  <si>
    <t>1.3.1.</t>
  </si>
  <si>
    <t>КО</t>
  </si>
  <si>
    <t>2012 г.</t>
  </si>
  <si>
    <t>2013 г.</t>
  </si>
  <si>
    <t>2012 -2013 гг.</t>
  </si>
  <si>
    <t>2011 г.</t>
  </si>
  <si>
    <t>2011 - 2013 годы</t>
  </si>
  <si>
    <t>2011 -2013 годы</t>
  </si>
  <si>
    <t>Приобретение учебного, учебно-наглядного и учебно-производственного оборудования в рамках программы «Наша новая школа»</t>
  </si>
  <si>
    <t>П Е Р Е Ч Е Н Ь 
мероприятий по реализации долгосрочной целевой программы Белоярского района 
«Развитие образования Белоярского района» на 2011 – 2013 годы</t>
  </si>
  <si>
    <t>бюджет Белоярского района</t>
  </si>
  <si>
    <t>Получатель бюджетных средств</t>
  </si>
  <si>
    <t>комитет по образованию администрации Белоярского района (далее - КО)</t>
  </si>
  <si>
    <t>-</t>
  </si>
  <si>
    <t>МОСШ     № 2</t>
  </si>
  <si>
    <t>бюджетное дошкольное образовательное учреждение "Детский сад комбинированного вида Березка" г.Белоярский" (далее - детский сад "Березка", автономное дошкольное образовательное учреждение Белоярского района "Детский сад комбинированного вида "Снегирек" г. Белоярский" (далее - детский сад "Снегирек")</t>
  </si>
  <si>
    <t>бюджетное образовательное учреждение "Общеобразовательная средняя (полная) школа № 2 г.Белоярский" (далее - МОСШ № 2)</t>
  </si>
  <si>
    <t>бюджетное образовательное учреждение "Общеобразовательная средняя (полная) школа № 1 г.Белоярский" (далее - МОСШ № 1)</t>
  </si>
  <si>
    <t>образовательные учреждения</t>
  </si>
  <si>
    <t xml:space="preserve">образовательные учреждения Белоярского района (далее - образовательные учреждения) </t>
  </si>
  <si>
    <t>МОСШ       № 1, бюджетное образовательное учреждение "Общеобразовательная средняя (полная) школа № 3 г.Белоярский" (далее - МОСШ № 3)</t>
  </si>
  <si>
    <t>детский сад "Березка"</t>
  </si>
  <si>
    <t>детский сад "Снегирек"</t>
  </si>
  <si>
    <t>бюджетные общеобразовательные учреждения Белоярского района (далее - общеобразовательные учреждения)</t>
  </si>
  <si>
    <t>общеобразовательные учреждения</t>
  </si>
  <si>
    <t>дошкольные образовательные учреждения Белоярского района</t>
  </si>
  <si>
    <t>образовательные учреждения дополнительного образования детей</t>
  </si>
  <si>
    <t>управление капитального строительства администрации Белоярского района (далее - УКС)</t>
  </si>
  <si>
    <t>УКС</t>
  </si>
  <si>
    <t>Приобретение интерактивных устройств, мультимедийного оборудования и цифровых лабораторий, серверного и коммутационного оборудования для  общеобразовательных учреждений</t>
  </si>
  <si>
    <t>ПРИЛОЖЕНИЕ 1
к долгосрочной целевой программе Белоярского района «Развитие образования 
Белоярского района» на 2011 – 2013 годы</t>
  </si>
  <si>
    <t>средства бюджета Белоярского района, сформированного за счет бюджета Ханты-Мансийского автономного округа - Югры в форме субсидий</t>
  </si>
  <si>
    <t xml:space="preserve">I подпрограмма «Инновационное развитие образования Белоярского района» </t>
  </si>
  <si>
    <t xml:space="preserve">II подпрограмма «Обеспечение комплексной безопасности и комфортных условий образовательного процесса» </t>
  </si>
  <si>
    <t xml:space="preserve">III подпрограмма «Развитие материально-технической базы сферы образования» </t>
  </si>
  <si>
    <t>Приобретение лабораторных комплектов для общеобразовательных учреждений Белоярского района (далее - общеобразовательные учреждения)</t>
  </si>
  <si>
    <t>Замена устаревшего компьютерного оборудования в стационарных компьютерных классах, доукомплектование образовательных учреждений  мобильными компьютерными классами в общеобразовательных учреждениях</t>
  </si>
  <si>
    <t xml:space="preserve">Проведение мероприятий конкурсной направленности для обучающихся, воспитанников дошкольных, общеобразовательных учреждений, учреждений дополнительного образования детей (научно-практические конференции, спортивные состязания, форумы, фестивали, техническое творчество, социальные проекты) и участие победителей муниципального этапа в региональных и федеральных проектах  </t>
  </si>
  <si>
    <t xml:space="preserve">Развитие системы межшкольного методического центра комитета по образованию администрации Белоярского района </t>
  </si>
  <si>
    <t xml:space="preserve">образовательные учреждения </t>
  </si>
  <si>
    <t>детский сад "Березка", детский сад "Снегирек"</t>
  </si>
  <si>
    <t>МОСШ      № 1</t>
  </si>
  <si>
    <t>детский    сад "Снегирек"</t>
  </si>
  <si>
    <t>МОСШ       № 1, МОСШ     № 3</t>
  </si>
  <si>
    <t>бщеобразовательные учреждения</t>
  </si>
  <si>
    <t>администрация Белоярского района (далее - администрация)</t>
  </si>
  <si>
    <t>администрация</t>
  </si>
  <si>
    <t>МОСШ    № 2</t>
  </si>
  <si>
    <t>1.3.2.</t>
  </si>
  <si>
    <t>1.3.3.</t>
  </si>
  <si>
    <t>Проведение обучающих семинаров, научно-методических совещаний, мастер-классов по внедрению новых образовательных технологий</t>
  </si>
  <si>
    <t xml:space="preserve">Внедрение новых моделей аттестации управленческих кадров                     </t>
  </si>
  <si>
    <t>Стимулирование инновационной деятельности образовательных учреждений в рамках системы грантов главы Белоярского района, создание здоровье сберегающей среды в ОУ</t>
  </si>
  <si>
    <t>МОУ «Общеобразовательная средняя (полная) школа»     п. Лыхма</t>
  </si>
  <si>
    <t>Детский сад в          п. Лыхма</t>
  </si>
  <si>
    <t>Детский сад в          п. Сорум</t>
  </si>
  <si>
    <t>МОСШ п.Сорум,МОСШ 1,2,3</t>
  </si>
  <si>
    <t>бюджетное и казенное образовательные учреждения: "Общеобразовательная средняя (полная) школа № 1 г.Белоярский" (далее - МОСШ № 1), "Общеобразовательная средняя (полная) школа с. Казым (далее - МОСШ с. Казым)</t>
  </si>
  <si>
    <t>МОСШ № 2</t>
  </si>
  <si>
    <t>средства бюджета Белоярского района, сформированного за счет безвозмездных поступлений от физических и юридических лиц, в том числе добровольных пожертвований</t>
  </si>
  <si>
    <t>_____________________________________________________</t>
  </si>
  <si>
    <t>Итого по подпрограмме I</t>
  </si>
  <si>
    <t>МОСШ      № 1, МОСШ 
с. Казым</t>
  </si>
  <si>
    <t>детский сад "Снегирек"
детский сад "Березка"</t>
  </si>
  <si>
    <t>Итого по подпрограмме II</t>
  </si>
  <si>
    <t>Итого по подпрограмме III</t>
  </si>
  <si>
    <t>ВСЕГО ПО ПРОГРАММЕ</t>
  </si>
  <si>
    <t>МОСШ п.Сорум, МОСШ 1,2,3 МОСШ с. Казым</t>
  </si>
  <si>
    <t>5.2.1.</t>
  </si>
  <si>
    <t>5.2.2.</t>
  </si>
  <si>
    <t xml:space="preserve">Детский сад "Снегирек" </t>
  </si>
  <si>
    <t>Детский сад "Березка"</t>
  </si>
  <si>
    <t xml:space="preserve">Повышение квалификации работников Комитета по образованию администрации Белоярского района и муниципальных образовательных учреждений Белоярского района в рамках реализации комплексного проекта модернизации образования и приоритетного национального проекта "Образование" </t>
  </si>
  <si>
    <t>2011 -2013 гг.</t>
  </si>
  <si>
    <t>2012 - 2013 гг.</t>
  </si>
  <si>
    <t>2011 - 2013 гг.</t>
  </si>
  <si>
    <t>ПРИЛОЖЕНИЕ 
к постановлению администрации Белоярского района 
от 29 декабря 2011 года № 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</si>
</sst>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8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wrapText="1"/>
    </xf>
    <xf numFmtId="169" fontId="0" fillId="0" borderId="0" xfId="0" applyNumberFormat="1" applyAlignment="1">
      <alignment/>
    </xf>
    <xf numFmtId="0" fontId="2" fillId="0" borderId="10" xfId="0" applyFont="1" applyBorder="1" applyAlignment="1">
      <alignment horizontal="justify" vertical="top" wrapText="1"/>
    </xf>
    <xf numFmtId="16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zoomScale="99" zoomScaleNormal="99" zoomScaleSheetLayoutView="75" zoomScalePageLayoutView="0" workbookViewId="0" topLeftCell="A4">
      <pane ySplit="5" topLeftCell="BM17" activePane="bottomLeft" state="frozen"/>
      <selection pane="topLeft" activeCell="A4" sqref="A4"/>
      <selection pane="bottomLeft" activeCell="B17" sqref="B17"/>
    </sheetView>
  </sheetViews>
  <sheetFormatPr defaultColWidth="9.00390625" defaultRowHeight="12.75"/>
  <cols>
    <col min="1" max="1" width="5.625" style="0" customWidth="1"/>
    <col min="2" max="2" width="15.75390625" style="0" customWidth="1"/>
    <col min="5" max="5" width="9.375" style="0" customWidth="1"/>
    <col min="6" max="6" width="9.625" style="0" customWidth="1"/>
    <col min="7" max="7" width="9.875" style="0" bestFit="1" customWidth="1"/>
    <col min="10" max="10" width="9.875" style="0" customWidth="1"/>
    <col min="14" max="14" width="10.00390625" style="0" customWidth="1"/>
    <col min="18" max="18" width="10.00390625" style="0" customWidth="1"/>
  </cols>
  <sheetData>
    <row r="1" spans="16:21" ht="64.5" customHeight="1">
      <c r="P1" s="9"/>
      <c r="Q1" s="64"/>
      <c r="R1" s="67"/>
      <c r="S1" s="67"/>
      <c r="T1" s="67"/>
      <c r="U1" s="67"/>
    </row>
    <row r="2" spans="16:21" ht="65.25" customHeight="1">
      <c r="P2" s="9"/>
      <c r="Q2" s="64" t="s">
        <v>161</v>
      </c>
      <c r="R2" s="64"/>
      <c r="S2" s="64"/>
      <c r="T2" s="64"/>
      <c r="U2" s="64"/>
    </row>
    <row r="3" spans="1:21" ht="48.75" customHeight="1">
      <c r="A3" s="65" t="s">
        <v>140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0</v>
      </c>
      <c r="B4" s="61" t="s">
        <v>1</v>
      </c>
      <c r="C4" s="61" t="s">
        <v>2</v>
      </c>
      <c r="D4" s="61" t="s">
        <v>3</v>
      </c>
      <c r="E4" s="57" t="s">
        <v>142</v>
      </c>
      <c r="F4" s="52" t="s">
        <v>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61"/>
      <c r="B5" s="61"/>
      <c r="C5" s="61"/>
      <c r="D5" s="61"/>
      <c r="E5" s="63"/>
      <c r="F5" s="52" t="s">
        <v>5</v>
      </c>
      <c r="G5" s="52"/>
      <c r="H5" s="52"/>
      <c r="I5" s="52"/>
      <c r="J5" s="52" t="s">
        <v>6</v>
      </c>
      <c r="K5" s="52"/>
      <c r="L5" s="52"/>
      <c r="M5" s="52"/>
      <c r="N5" s="52" t="s">
        <v>7</v>
      </c>
      <c r="O5" s="52"/>
      <c r="P5" s="52"/>
      <c r="Q5" s="52"/>
      <c r="R5" s="52" t="s">
        <v>8</v>
      </c>
      <c r="S5" s="52"/>
      <c r="T5" s="52"/>
      <c r="U5" s="52"/>
    </row>
    <row r="6" spans="1:21" ht="13.5" customHeight="1">
      <c r="A6" s="61"/>
      <c r="B6" s="61"/>
      <c r="C6" s="61"/>
      <c r="D6" s="61"/>
      <c r="E6" s="63"/>
      <c r="F6" s="61" t="s">
        <v>9</v>
      </c>
      <c r="G6" s="61" t="s">
        <v>10</v>
      </c>
      <c r="H6" s="61"/>
      <c r="I6" s="61"/>
      <c r="J6" s="61" t="s">
        <v>9</v>
      </c>
      <c r="K6" s="61" t="s">
        <v>10</v>
      </c>
      <c r="L6" s="61"/>
      <c r="M6" s="61"/>
      <c r="N6" s="61" t="s">
        <v>9</v>
      </c>
      <c r="O6" s="61" t="s">
        <v>10</v>
      </c>
      <c r="P6" s="61"/>
      <c r="Q6" s="61"/>
      <c r="R6" s="61" t="s">
        <v>9</v>
      </c>
      <c r="S6" s="61" t="s">
        <v>10</v>
      </c>
      <c r="T6" s="61"/>
      <c r="U6" s="61"/>
    </row>
    <row r="7" spans="1:21" ht="233.25" customHeight="1">
      <c r="A7" s="61"/>
      <c r="B7" s="61"/>
      <c r="C7" s="61"/>
      <c r="D7" s="61"/>
      <c r="E7" s="58"/>
      <c r="F7" s="61"/>
      <c r="G7" s="10" t="s">
        <v>162</v>
      </c>
      <c r="H7" s="10" t="s">
        <v>141</v>
      </c>
      <c r="I7" s="10" t="s">
        <v>11</v>
      </c>
      <c r="J7" s="61"/>
      <c r="K7" s="10" t="s">
        <v>162</v>
      </c>
      <c r="L7" s="10" t="s">
        <v>141</v>
      </c>
      <c r="M7" s="10" t="s">
        <v>11</v>
      </c>
      <c r="N7" s="61"/>
      <c r="O7" s="10" t="s">
        <v>162</v>
      </c>
      <c r="P7" s="10" t="s">
        <v>141</v>
      </c>
      <c r="Q7" s="10" t="s">
        <v>11</v>
      </c>
      <c r="R7" s="61"/>
      <c r="S7" s="10" t="s">
        <v>162</v>
      </c>
      <c r="T7" s="10" t="s">
        <v>141</v>
      </c>
      <c r="U7" s="10" t="s">
        <v>11</v>
      </c>
    </row>
    <row r="8" spans="1:21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</row>
    <row r="9" spans="1:21" ht="12.75">
      <c r="A9" s="53" t="s">
        <v>163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52" t="s">
        <v>128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130.5" customHeight="1">
      <c r="A11" s="10" t="s">
        <v>12</v>
      </c>
      <c r="B11" s="6" t="s">
        <v>139</v>
      </c>
      <c r="C11" s="4" t="s">
        <v>143</v>
      </c>
      <c r="D11" s="4" t="s">
        <v>130</v>
      </c>
      <c r="E11" s="4" t="s">
        <v>132</v>
      </c>
      <c r="F11" s="4">
        <f>F12+F16</f>
        <v>4336.2</v>
      </c>
      <c r="G11" s="4">
        <f aca="true" t="shared" si="0" ref="G11:U11">G12+G16</f>
        <v>2168.6</v>
      </c>
      <c r="H11" s="4">
        <f t="shared" si="0"/>
        <v>2167.6</v>
      </c>
      <c r="I11" s="4">
        <f t="shared" si="0"/>
        <v>0</v>
      </c>
      <c r="J11" s="4">
        <f t="shared" si="0"/>
        <v>80</v>
      </c>
      <c r="K11" s="4">
        <f t="shared" si="0"/>
        <v>40</v>
      </c>
      <c r="L11" s="4">
        <f t="shared" si="0"/>
        <v>40</v>
      </c>
      <c r="M11" s="4">
        <f t="shared" si="0"/>
        <v>0</v>
      </c>
      <c r="N11" s="4">
        <f t="shared" si="0"/>
        <v>1796.9</v>
      </c>
      <c r="O11" s="4">
        <f t="shared" si="0"/>
        <v>898.7</v>
      </c>
      <c r="P11" s="4">
        <f t="shared" si="0"/>
        <v>898.2</v>
      </c>
      <c r="Q11" s="4">
        <f t="shared" si="0"/>
        <v>0</v>
      </c>
      <c r="R11" s="4">
        <f t="shared" si="0"/>
        <v>2459.3</v>
      </c>
      <c r="S11" s="4">
        <f t="shared" si="0"/>
        <v>1229.9</v>
      </c>
      <c r="T11" s="4">
        <f t="shared" si="0"/>
        <v>1229.4</v>
      </c>
      <c r="U11" s="4">
        <f t="shared" si="0"/>
        <v>0</v>
      </c>
    </row>
    <row r="12" spans="1:21" ht="117.75" customHeight="1">
      <c r="A12" s="57" t="s">
        <v>13</v>
      </c>
      <c r="B12" s="6" t="s">
        <v>166</v>
      </c>
      <c r="C12" s="4" t="s">
        <v>132</v>
      </c>
      <c r="D12" s="4" t="s">
        <v>130</v>
      </c>
      <c r="E12" s="4" t="s">
        <v>132</v>
      </c>
      <c r="F12" s="4">
        <f>F13+F14+F15</f>
        <v>3868</v>
      </c>
      <c r="G12" s="4">
        <f aca="true" t="shared" si="1" ref="G12:U12">G13+G14+G15</f>
        <v>1934</v>
      </c>
      <c r="H12" s="4">
        <f t="shared" si="1"/>
        <v>1934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1610</v>
      </c>
      <c r="O12" s="4">
        <f t="shared" si="1"/>
        <v>805</v>
      </c>
      <c r="P12" s="4">
        <f t="shared" si="1"/>
        <v>805</v>
      </c>
      <c r="Q12" s="4">
        <f t="shared" si="1"/>
        <v>0</v>
      </c>
      <c r="R12" s="4">
        <f t="shared" si="1"/>
        <v>2258</v>
      </c>
      <c r="S12" s="4">
        <f t="shared" si="1"/>
        <v>1129</v>
      </c>
      <c r="T12" s="4">
        <f t="shared" si="1"/>
        <v>1129</v>
      </c>
      <c r="U12" s="4">
        <f t="shared" si="1"/>
        <v>0</v>
      </c>
    </row>
    <row r="13" spans="1:21" ht="25.5">
      <c r="A13" s="63"/>
      <c r="B13" s="6" t="s">
        <v>14</v>
      </c>
      <c r="C13" s="4" t="s">
        <v>132</v>
      </c>
      <c r="D13" s="4" t="s">
        <v>130</v>
      </c>
      <c r="E13" s="4" t="s">
        <v>132</v>
      </c>
      <c r="F13" s="4">
        <v>1720</v>
      </c>
      <c r="G13" s="4">
        <v>860</v>
      </c>
      <c r="H13" s="4">
        <v>860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716</v>
      </c>
      <c r="O13" s="4">
        <v>358</v>
      </c>
      <c r="P13" s="4">
        <v>358</v>
      </c>
      <c r="Q13" s="4">
        <v>0</v>
      </c>
      <c r="R13" s="4">
        <v>1004</v>
      </c>
      <c r="S13" s="4">
        <v>502</v>
      </c>
      <c r="T13" s="4">
        <v>502</v>
      </c>
      <c r="U13" s="4">
        <v>0</v>
      </c>
    </row>
    <row r="14" spans="1:21" ht="25.5">
      <c r="A14" s="63"/>
      <c r="B14" s="6" t="s">
        <v>15</v>
      </c>
      <c r="C14" s="4" t="s">
        <v>132</v>
      </c>
      <c r="D14" s="4" t="s">
        <v>130</v>
      </c>
      <c r="E14" s="4" t="s">
        <v>132</v>
      </c>
      <c r="F14" s="4">
        <v>1288</v>
      </c>
      <c r="G14" s="4">
        <v>644</v>
      </c>
      <c r="H14" s="4">
        <v>644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536</v>
      </c>
      <c r="O14" s="4">
        <v>268</v>
      </c>
      <c r="P14" s="4">
        <v>268</v>
      </c>
      <c r="Q14" s="4">
        <v>0</v>
      </c>
      <c r="R14" s="4">
        <v>752</v>
      </c>
      <c r="S14" s="4">
        <v>376</v>
      </c>
      <c r="T14" s="4">
        <v>376</v>
      </c>
      <c r="U14" s="4">
        <v>0</v>
      </c>
    </row>
    <row r="15" spans="1:21" ht="30" customHeight="1">
      <c r="A15" s="58"/>
      <c r="B15" s="6" t="s">
        <v>16</v>
      </c>
      <c r="C15" s="4" t="s">
        <v>132</v>
      </c>
      <c r="D15" s="4" t="s">
        <v>130</v>
      </c>
      <c r="E15" s="4" t="s">
        <v>132</v>
      </c>
      <c r="F15" s="4">
        <v>860</v>
      </c>
      <c r="G15" s="4">
        <v>430</v>
      </c>
      <c r="H15" s="4">
        <v>430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358</v>
      </c>
      <c r="O15" s="4">
        <v>179</v>
      </c>
      <c r="P15" s="4">
        <v>179</v>
      </c>
      <c r="Q15" s="4">
        <v>0</v>
      </c>
      <c r="R15" s="4">
        <v>502</v>
      </c>
      <c r="S15" s="4">
        <v>251</v>
      </c>
      <c r="T15" s="4">
        <v>251</v>
      </c>
      <c r="U15" s="4">
        <v>0</v>
      </c>
    </row>
    <row r="16" spans="1:21" ht="142.5" customHeight="1">
      <c r="A16" s="10" t="s">
        <v>17</v>
      </c>
      <c r="B16" s="6" t="s">
        <v>18</v>
      </c>
      <c r="C16" s="4" t="s">
        <v>132</v>
      </c>
      <c r="D16" s="4" t="s">
        <v>130</v>
      </c>
      <c r="E16" s="4" t="s">
        <v>132</v>
      </c>
      <c r="F16" s="4">
        <v>468.2</v>
      </c>
      <c r="G16" s="4">
        <v>234.6</v>
      </c>
      <c r="H16" s="4">
        <v>233.6</v>
      </c>
      <c r="I16" s="4">
        <v>0</v>
      </c>
      <c r="J16" s="4">
        <v>80</v>
      </c>
      <c r="K16" s="4">
        <v>40</v>
      </c>
      <c r="L16" s="4">
        <v>40</v>
      </c>
      <c r="M16" s="4">
        <v>0</v>
      </c>
      <c r="N16" s="4">
        <v>186.9</v>
      </c>
      <c r="O16" s="4">
        <v>93.7</v>
      </c>
      <c r="P16" s="4">
        <v>93.2</v>
      </c>
      <c r="Q16" s="4">
        <v>0</v>
      </c>
      <c r="R16" s="4">
        <v>201.3</v>
      </c>
      <c r="S16" s="4">
        <v>100.9</v>
      </c>
      <c r="T16" s="4">
        <v>100.4</v>
      </c>
      <c r="U16" s="4">
        <v>0</v>
      </c>
    </row>
    <row r="17" spans="1:21" ht="165.75">
      <c r="A17" s="17" t="s">
        <v>20</v>
      </c>
      <c r="B17" s="18" t="s">
        <v>19</v>
      </c>
      <c r="C17" s="19" t="s">
        <v>132</v>
      </c>
      <c r="D17" s="19" t="s">
        <v>130</v>
      </c>
      <c r="E17" s="19" t="s">
        <v>132</v>
      </c>
      <c r="F17" s="19">
        <v>500</v>
      </c>
      <c r="G17" s="19">
        <v>0</v>
      </c>
      <c r="H17" s="19">
        <f>J17+N17+R17</f>
        <v>500</v>
      </c>
      <c r="I17" s="19">
        <v>0</v>
      </c>
      <c r="J17" s="19">
        <v>500</v>
      </c>
      <c r="K17" s="19">
        <v>0</v>
      </c>
      <c r="L17" s="19">
        <v>500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76.5">
      <c r="A18" s="10" t="s">
        <v>21</v>
      </c>
      <c r="B18" s="6" t="s">
        <v>22</v>
      </c>
      <c r="C18" s="4" t="s">
        <v>132</v>
      </c>
      <c r="D18" s="4" t="s">
        <v>130</v>
      </c>
      <c r="E18" s="4" t="s">
        <v>132</v>
      </c>
      <c r="F18" s="4">
        <f aca="true" t="shared" si="2" ref="F18:U18">F19+F20+F21</f>
        <v>9200</v>
      </c>
      <c r="G18" s="4">
        <f t="shared" si="2"/>
        <v>4500</v>
      </c>
      <c r="H18" s="4">
        <f t="shared" si="2"/>
        <v>4700</v>
      </c>
      <c r="I18" s="4">
        <f t="shared" si="2"/>
        <v>0</v>
      </c>
      <c r="J18" s="4">
        <f t="shared" si="2"/>
        <v>1750</v>
      </c>
      <c r="K18" s="4">
        <f t="shared" si="2"/>
        <v>875</v>
      </c>
      <c r="L18" s="4">
        <f t="shared" si="2"/>
        <v>875</v>
      </c>
      <c r="M18" s="4">
        <f t="shared" si="2"/>
        <v>0</v>
      </c>
      <c r="N18" s="4">
        <f t="shared" si="2"/>
        <v>3900</v>
      </c>
      <c r="O18" s="4">
        <f t="shared" si="2"/>
        <v>1850</v>
      </c>
      <c r="P18" s="4">
        <f t="shared" si="2"/>
        <v>2050</v>
      </c>
      <c r="Q18" s="4">
        <f t="shared" si="2"/>
        <v>0</v>
      </c>
      <c r="R18" s="4">
        <f t="shared" si="2"/>
        <v>3550</v>
      </c>
      <c r="S18" s="4">
        <f t="shared" si="2"/>
        <v>1775</v>
      </c>
      <c r="T18" s="4">
        <f t="shared" si="2"/>
        <v>1775</v>
      </c>
      <c r="U18" s="4">
        <f t="shared" si="2"/>
        <v>0</v>
      </c>
    </row>
    <row r="19" spans="1:21" ht="216.75">
      <c r="A19" s="10" t="s">
        <v>131</v>
      </c>
      <c r="B19" s="6" t="s">
        <v>167</v>
      </c>
      <c r="C19" s="4" t="s">
        <v>132</v>
      </c>
      <c r="D19" s="4" t="s">
        <v>130</v>
      </c>
      <c r="E19" s="4" t="s">
        <v>132</v>
      </c>
      <c r="F19" s="4">
        <f>J19+N19+R19</f>
        <v>0</v>
      </c>
      <c r="G19" s="4">
        <v>0</v>
      </c>
      <c r="H19" s="4">
        <v>0</v>
      </c>
      <c r="I19" s="4">
        <v>0</v>
      </c>
      <c r="J19" s="4">
        <f>K19+L19+M19</f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56" customHeight="1">
      <c r="A20" s="10" t="s">
        <v>179</v>
      </c>
      <c r="B20" s="6" t="s">
        <v>160</v>
      </c>
      <c r="C20" s="4" t="s">
        <v>132</v>
      </c>
      <c r="D20" s="4" t="s">
        <v>130</v>
      </c>
      <c r="E20" s="4" t="s">
        <v>132</v>
      </c>
      <c r="F20" s="4">
        <v>9000</v>
      </c>
      <c r="G20" s="4">
        <v>4500</v>
      </c>
      <c r="H20" s="4">
        <f>L20+P20+T20</f>
        <v>4500</v>
      </c>
      <c r="I20" s="4">
        <v>0</v>
      </c>
      <c r="J20" s="4">
        <v>1750</v>
      </c>
      <c r="K20" s="4">
        <v>875</v>
      </c>
      <c r="L20" s="4">
        <v>875</v>
      </c>
      <c r="M20" s="4">
        <v>0</v>
      </c>
      <c r="N20" s="4">
        <v>3700</v>
      </c>
      <c r="O20" s="4">
        <v>1850</v>
      </c>
      <c r="P20" s="4">
        <v>1850</v>
      </c>
      <c r="Q20" s="4">
        <v>0</v>
      </c>
      <c r="R20" s="4">
        <v>3550</v>
      </c>
      <c r="S20" s="4">
        <v>1775</v>
      </c>
      <c r="T20" s="4">
        <v>1775</v>
      </c>
      <c r="U20" s="4">
        <v>0</v>
      </c>
    </row>
    <row r="21" spans="1:21" ht="102">
      <c r="A21" s="10" t="s">
        <v>180</v>
      </c>
      <c r="B21" s="6" t="s">
        <v>23</v>
      </c>
      <c r="C21" s="4" t="s">
        <v>132</v>
      </c>
      <c r="D21" s="4" t="s">
        <v>130</v>
      </c>
      <c r="E21" s="4" t="s">
        <v>132</v>
      </c>
      <c r="F21" s="4">
        <v>200</v>
      </c>
      <c r="G21" s="4">
        <v>0</v>
      </c>
      <c r="H21" s="4">
        <f>L21+P21+T21</f>
        <v>200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200</v>
      </c>
      <c r="O21" s="4">
        <v>0</v>
      </c>
      <c r="P21" s="4">
        <v>200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</row>
    <row r="22" spans="1:21" s="1" customFormat="1" ht="12.75">
      <c r="A22" s="53" t="s">
        <v>24</v>
      </c>
      <c r="B22" s="53"/>
      <c r="C22" s="4"/>
      <c r="D22" s="4"/>
      <c r="E22" s="4"/>
      <c r="F22" s="4">
        <f>J22+N22+R22</f>
        <v>14036.2</v>
      </c>
      <c r="G22" s="4">
        <f aca="true" t="shared" si="3" ref="G22:U22">G11+G17+G18</f>
        <v>6668.6</v>
      </c>
      <c r="H22" s="4">
        <f t="shared" si="3"/>
        <v>7367.6</v>
      </c>
      <c r="I22" s="4">
        <f t="shared" si="3"/>
        <v>0</v>
      </c>
      <c r="J22" s="4">
        <f t="shared" si="3"/>
        <v>2330</v>
      </c>
      <c r="K22" s="4">
        <f t="shared" si="3"/>
        <v>915</v>
      </c>
      <c r="L22" s="4">
        <f t="shared" si="3"/>
        <v>1415</v>
      </c>
      <c r="M22" s="4">
        <f t="shared" si="3"/>
        <v>0</v>
      </c>
      <c r="N22" s="4">
        <f t="shared" si="3"/>
        <v>5696.9</v>
      </c>
      <c r="O22" s="4">
        <f t="shared" si="3"/>
        <v>2748.7</v>
      </c>
      <c r="P22" s="4">
        <f t="shared" si="3"/>
        <v>2948.2</v>
      </c>
      <c r="Q22" s="4">
        <f t="shared" si="3"/>
        <v>0</v>
      </c>
      <c r="R22" s="4">
        <f t="shared" si="3"/>
        <v>6009.3</v>
      </c>
      <c r="S22" s="4">
        <f t="shared" si="3"/>
        <v>3004.9</v>
      </c>
      <c r="T22" s="4">
        <f t="shared" si="3"/>
        <v>3004.4</v>
      </c>
      <c r="U22" s="4">
        <f t="shared" si="3"/>
        <v>0</v>
      </c>
    </row>
    <row r="23" spans="1:21" s="1" customFormat="1" ht="12.75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54" customHeight="1">
      <c r="A24" s="10" t="s">
        <v>26</v>
      </c>
      <c r="B24" s="6" t="s">
        <v>27</v>
      </c>
      <c r="C24" s="4" t="s">
        <v>132</v>
      </c>
      <c r="D24" s="4" t="s">
        <v>130</v>
      </c>
      <c r="E24" s="4" t="s">
        <v>132</v>
      </c>
      <c r="F24" s="4">
        <f>J24+N24+R24</f>
        <v>3507</v>
      </c>
      <c r="G24" s="4">
        <f>G25</f>
        <v>3507</v>
      </c>
      <c r="H24" s="4">
        <v>0</v>
      </c>
      <c r="I24" s="4">
        <v>0</v>
      </c>
      <c r="J24" s="4">
        <v>1175</v>
      </c>
      <c r="K24" s="4">
        <v>1175</v>
      </c>
      <c r="L24" s="4">
        <v>0</v>
      </c>
      <c r="M24" s="4">
        <v>0</v>
      </c>
      <c r="N24" s="4">
        <f>N25</f>
        <v>1154</v>
      </c>
      <c r="O24" s="4">
        <f>O25</f>
        <v>1154</v>
      </c>
      <c r="P24" s="4">
        <v>0</v>
      </c>
      <c r="Q24" s="4">
        <v>0</v>
      </c>
      <c r="R24" s="4">
        <f>R25</f>
        <v>1178</v>
      </c>
      <c r="S24" s="4">
        <f>S25</f>
        <v>1178</v>
      </c>
      <c r="T24" s="4">
        <v>0</v>
      </c>
      <c r="U24" s="4">
        <v>0</v>
      </c>
    </row>
    <row r="25" spans="1:21" ht="89.25">
      <c r="A25" s="10" t="s">
        <v>28</v>
      </c>
      <c r="B25" s="6" t="s">
        <v>29</v>
      </c>
      <c r="C25" s="4" t="s">
        <v>132</v>
      </c>
      <c r="D25" s="4" t="s">
        <v>130</v>
      </c>
      <c r="E25" s="4" t="s">
        <v>132</v>
      </c>
      <c r="F25" s="4">
        <f>J25+N25+R25</f>
        <v>3507</v>
      </c>
      <c r="G25" s="4">
        <f>K25+O25+S25</f>
        <v>3507</v>
      </c>
      <c r="H25" s="4">
        <v>0</v>
      </c>
      <c r="I25" s="4">
        <v>0</v>
      </c>
      <c r="J25" s="4">
        <v>1175</v>
      </c>
      <c r="K25" s="4">
        <v>1175</v>
      </c>
      <c r="L25" s="4">
        <v>0</v>
      </c>
      <c r="M25" s="4">
        <v>0</v>
      </c>
      <c r="N25" s="4">
        <v>1154</v>
      </c>
      <c r="O25" s="4">
        <v>1154</v>
      </c>
      <c r="P25" s="4">
        <v>0</v>
      </c>
      <c r="Q25" s="4">
        <v>0</v>
      </c>
      <c r="R25" s="4">
        <v>1178</v>
      </c>
      <c r="S25" s="4">
        <v>1178</v>
      </c>
      <c r="T25" s="4">
        <v>0</v>
      </c>
      <c r="U25" s="4">
        <v>0</v>
      </c>
    </row>
    <row r="26" spans="1:21" ht="25.5">
      <c r="A26" s="10" t="s">
        <v>30</v>
      </c>
      <c r="B26" s="6" t="s">
        <v>31</v>
      </c>
      <c r="C26" s="4" t="s">
        <v>132</v>
      </c>
      <c r="D26" s="4" t="s">
        <v>130</v>
      </c>
      <c r="E26" s="4" t="s">
        <v>132</v>
      </c>
      <c r="F26" s="4">
        <f>F27+F28+F29+F30</f>
        <v>370</v>
      </c>
      <c r="G26" s="4">
        <f aca="true" t="shared" si="4" ref="G26:U26">G27+G28+G29+G30</f>
        <v>0</v>
      </c>
      <c r="H26" s="4">
        <f t="shared" si="4"/>
        <v>370</v>
      </c>
      <c r="I26" s="4">
        <f t="shared" si="4"/>
        <v>0</v>
      </c>
      <c r="J26" s="4">
        <f t="shared" si="4"/>
        <v>370</v>
      </c>
      <c r="K26" s="4">
        <f t="shared" si="4"/>
        <v>0</v>
      </c>
      <c r="L26" s="4">
        <f t="shared" si="4"/>
        <v>370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  <c r="S26" s="4">
        <f t="shared" si="4"/>
        <v>0</v>
      </c>
      <c r="T26" s="4">
        <f t="shared" si="4"/>
        <v>0</v>
      </c>
      <c r="U26" s="4">
        <f t="shared" si="4"/>
        <v>0</v>
      </c>
    </row>
    <row r="27" spans="1:21" ht="63.75">
      <c r="A27" s="10" t="s">
        <v>32</v>
      </c>
      <c r="B27" s="6" t="s">
        <v>33</v>
      </c>
      <c r="C27" s="4" t="s">
        <v>132</v>
      </c>
      <c r="D27" s="4" t="s">
        <v>130</v>
      </c>
      <c r="E27" s="4" t="s">
        <v>132</v>
      </c>
      <c r="F27" s="4">
        <v>100</v>
      </c>
      <c r="G27" s="4">
        <v>0</v>
      </c>
      <c r="H27" s="4">
        <v>100</v>
      </c>
      <c r="I27" s="4">
        <v>0</v>
      </c>
      <c r="J27" s="4">
        <v>100</v>
      </c>
      <c r="K27" s="4">
        <v>0</v>
      </c>
      <c r="L27" s="4">
        <v>100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262.5" customHeight="1">
      <c r="A28" s="10" t="s">
        <v>34</v>
      </c>
      <c r="B28" s="6" t="s">
        <v>35</v>
      </c>
      <c r="C28" s="4" t="s">
        <v>132</v>
      </c>
      <c r="D28" s="4" t="s">
        <v>130</v>
      </c>
      <c r="E28" s="4" t="s">
        <v>132</v>
      </c>
      <c r="F28" s="4">
        <v>50</v>
      </c>
      <c r="G28" s="4">
        <v>0</v>
      </c>
      <c r="H28" s="4">
        <v>50</v>
      </c>
      <c r="I28" s="4">
        <v>0</v>
      </c>
      <c r="J28" s="4">
        <v>50</v>
      </c>
      <c r="K28" s="4">
        <v>0</v>
      </c>
      <c r="L28" s="4">
        <v>50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</row>
    <row r="29" spans="1:21" ht="63.75">
      <c r="A29" s="10" t="s">
        <v>36</v>
      </c>
      <c r="B29" s="3" t="s">
        <v>37</v>
      </c>
      <c r="C29" s="4" t="s">
        <v>132</v>
      </c>
      <c r="D29" s="4" t="s">
        <v>130</v>
      </c>
      <c r="E29" s="4" t="s">
        <v>132</v>
      </c>
      <c r="F29" s="4">
        <v>50</v>
      </c>
      <c r="G29" s="4">
        <v>0</v>
      </c>
      <c r="H29" s="4">
        <v>50</v>
      </c>
      <c r="I29" s="4">
        <v>0</v>
      </c>
      <c r="J29" s="4">
        <v>50</v>
      </c>
      <c r="K29" s="4">
        <v>0</v>
      </c>
      <c r="L29" s="4">
        <v>50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27.5">
      <c r="A30" s="10" t="s">
        <v>38</v>
      </c>
      <c r="B30" s="6" t="s">
        <v>39</v>
      </c>
      <c r="C30" s="4" t="s">
        <v>132</v>
      </c>
      <c r="D30" s="4" t="s">
        <v>130</v>
      </c>
      <c r="E30" s="4" t="s">
        <v>132</v>
      </c>
      <c r="F30" s="4">
        <f>G30+H30+I30</f>
        <v>170</v>
      </c>
      <c r="G30" s="4">
        <v>0</v>
      </c>
      <c r="H30" s="4">
        <f>J30+N30+R30</f>
        <v>170</v>
      </c>
      <c r="I30" s="4">
        <v>0</v>
      </c>
      <c r="J30" s="4">
        <v>170</v>
      </c>
      <c r="K30" s="4">
        <v>0</v>
      </c>
      <c r="L30" s="4">
        <v>170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63.75">
      <c r="A31" s="10" t="s">
        <v>40</v>
      </c>
      <c r="B31" s="6" t="s">
        <v>41</v>
      </c>
      <c r="C31" s="4" t="s">
        <v>132</v>
      </c>
      <c r="D31" s="4" t="s">
        <v>130</v>
      </c>
      <c r="E31" s="4" t="s">
        <v>132</v>
      </c>
      <c r="F31" s="4">
        <f aca="true" t="shared" si="5" ref="F31:U31">F32+F33+F34+F35+F36</f>
        <v>2676</v>
      </c>
      <c r="G31" s="4">
        <f t="shared" si="5"/>
        <v>0</v>
      </c>
      <c r="H31" s="4">
        <f t="shared" si="5"/>
        <v>2676</v>
      </c>
      <c r="I31" s="4">
        <f t="shared" si="5"/>
        <v>0</v>
      </c>
      <c r="J31" s="4">
        <f t="shared" si="5"/>
        <v>2676</v>
      </c>
      <c r="K31" s="4">
        <f t="shared" si="5"/>
        <v>0</v>
      </c>
      <c r="L31" s="4">
        <f t="shared" si="5"/>
        <v>2676</v>
      </c>
      <c r="M31" s="4">
        <f t="shared" si="5"/>
        <v>0</v>
      </c>
      <c r="N31" s="4">
        <f t="shared" si="5"/>
        <v>0</v>
      </c>
      <c r="O31" s="4">
        <f t="shared" si="5"/>
        <v>0</v>
      </c>
      <c r="P31" s="4">
        <f t="shared" si="5"/>
        <v>0</v>
      </c>
      <c r="Q31" s="4">
        <f t="shared" si="5"/>
        <v>0</v>
      </c>
      <c r="R31" s="4">
        <f t="shared" si="5"/>
        <v>0</v>
      </c>
      <c r="S31" s="4">
        <f t="shared" si="5"/>
        <v>0</v>
      </c>
      <c r="T31" s="4">
        <f t="shared" si="5"/>
        <v>0</v>
      </c>
      <c r="U31" s="4">
        <f t="shared" si="5"/>
        <v>0</v>
      </c>
    </row>
    <row r="32" spans="1:21" ht="140.25">
      <c r="A32" s="10" t="s">
        <v>42</v>
      </c>
      <c r="B32" s="6" t="s">
        <v>43</v>
      </c>
      <c r="C32" s="4" t="s">
        <v>132</v>
      </c>
      <c r="D32" s="4" t="s">
        <v>130</v>
      </c>
      <c r="E32" s="4" t="s">
        <v>132</v>
      </c>
      <c r="F32" s="4">
        <v>67</v>
      </c>
      <c r="G32" s="4">
        <v>0</v>
      </c>
      <c r="H32" s="4">
        <v>67</v>
      </c>
      <c r="I32" s="4">
        <v>0</v>
      </c>
      <c r="J32" s="4">
        <v>67</v>
      </c>
      <c r="K32" s="4">
        <v>0</v>
      </c>
      <c r="L32" s="4">
        <v>67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</row>
    <row r="33" spans="1:21" ht="143.25" customHeight="1">
      <c r="A33" s="10" t="s">
        <v>44</v>
      </c>
      <c r="B33" s="6" t="s">
        <v>45</v>
      </c>
      <c r="C33" s="4" t="s">
        <v>132</v>
      </c>
      <c r="D33" s="4" t="s">
        <v>130</v>
      </c>
      <c r="E33" s="4" t="s">
        <v>132</v>
      </c>
      <c r="F33" s="4">
        <f>J33+N33+R33</f>
        <v>593</v>
      </c>
      <c r="G33" s="4">
        <v>0</v>
      </c>
      <c r="H33" s="4">
        <f>L33+P33+T33</f>
        <v>593</v>
      </c>
      <c r="I33" s="4">
        <v>0</v>
      </c>
      <c r="J33" s="4">
        <v>593</v>
      </c>
      <c r="K33" s="4">
        <v>0</v>
      </c>
      <c r="L33" s="4">
        <v>593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</row>
    <row r="34" spans="1:21" ht="103.5" customHeight="1">
      <c r="A34" s="10" t="s">
        <v>46</v>
      </c>
      <c r="B34" s="6" t="s">
        <v>47</v>
      </c>
      <c r="C34" s="4" t="s">
        <v>132</v>
      </c>
      <c r="D34" s="4" t="s">
        <v>130</v>
      </c>
      <c r="E34" s="4" t="s">
        <v>132</v>
      </c>
      <c r="F34" s="4">
        <f>J34+N34+R34</f>
        <v>880</v>
      </c>
      <c r="G34" s="4">
        <v>0</v>
      </c>
      <c r="H34" s="4">
        <f>L34+P34+T34</f>
        <v>880</v>
      </c>
      <c r="I34" s="4">
        <v>0</v>
      </c>
      <c r="J34" s="4">
        <v>880</v>
      </c>
      <c r="K34" s="4">
        <v>0</v>
      </c>
      <c r="L34" s="4">
        <v>880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ht="103.5" customHeight="1">
      <c r="A35" s="10" t="s">
        <v>48</v>
      </c>
      <c r="B35" s="6" t="s">
        <v>49</v>
      </c>
      <c r="C35" s="4" t="s">
        <v>132</v>
      </c>
      <c r="D35" s="4" t="s">
        <v>130</v>
      </c>
      <c r="E35" s="4" t="s">
        <v>132</v>
      </c>
      <c r="F35" s="4">
        <v>426</v>
      </c>
      <c r="G35" s="4">
        <v>0</v>
      </c>
      <c r="H35" s="4">
        <v>426</v>
      </c>
      <c r="I35" s="4">
        <v>0</v>
      </c>
      <c r="J35" s="4">
        <v>426</v>
      </c>
      <c r="K35" s="4">
        <v>0</v>
      </c>
      <c r="L35" s="4">
        <v>426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</row>
    <row r="36" spans="1:21" ht="382.5">
      <c r="A36" s="10" t="s">
        <v>50</v>
      </c>
      <c r="B36" s="6" t="s">
        <v>168</v>
      </c>
      <c r="C36" s="4" t="s">
        <v>132</v>
      </c>
      <c r="D36" s="4" t="s">
        <v>130</v>
      </c>
      <c r="E36" s="4" t="s">
        <v>132</v>
      </c>
      <c r="F36" s="4">
        <v>710</v>
      </c>
      <c r="G36" s="4">
        <v>0</v>
      </c>
      <c r="H36" s="4">
        <v>710</v>
      </c>
      <c r="I36" s="4">
        <v>0</v>
      </c>
      <c r="J36" s="4">
        <v>710</v>
      </c>
      <c r="K36" s="4">
        <v>0</v>
      </c>
      <c r="L36" s="4">
        <v>710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</row>
    <row r="37" spans="1:21" ht="102">
      <c r="A37" s="10" t="s">
        <v>51</v>
      </c>
      <c r="B37" s="6" t="s">
        <v>52</v>
      </c>
      <c r="C37" s="4" t="s">
        <v>132</v>
      </c>
      <c r="D37" s="4" t="s">
        <v>130</v>
      </c>
      <c r="E37" s="4" t="s">
        <v>132</v>
      </c>
      <c r="F37" s="4">
        <f>F38+F40</f>
        <v>1280</v>
      </c>
      <c r="G37" s="4">
        <f aca="true" t="shared" si="6" ref="G37:U37">G38+G40</f>
        <v>0</v>
      </c>
      <c r="H37" s="4">
        <f t="shared" si="6"/>
        <v>1280</v>
      </c>
      <c r="I37" s="4">
        <f t="shared" si="6"/>
        <v>0</v>
      </c>
      <c r="J37" s="4">
        <f t="shared" si="6"/>
        <v>1280</v>
      </c>
      <c r="K37" s="4">
        <f t="shared" si="6"/>
        <v>0</v>
      </c>
      <c r="L37" s="4">
        <f t="shared" si="6"/>
        <v>1280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 t="shared" si="6"/>
        <v>0</v>
      </c>
      <c r="Q37" s="4">
        <f t="shared" si="6"/>
        <v>0</v>
      </c>
      <c r="R37" s="4">
        <f t="shared" si="6"/>
        <v>0</v>
      </c>
      <c r="S37" s="4">
        <f t="shared" si="6"/>
        <v>0</v>
      </c>
      <c r="T37" s="4">
        <f t="shared" si="6"/>
        <v>0</v>
      </c>
      <c r="U37" s="4">
        <f t="shared" si="6"/>
        <v>0</v>
      </c>
    </row>
    <row r="38" spans="1:21" ht="12.75">
      <c r="A38" s="61" t="s">
        <v>53</v>
      </c>
      <c r="B38" s="62" t="s">
        <v>183</v>
      </c>
      <c r="C38" s="55" t="s">
        <v>132</v>
      </c>
      <c r="D38" s="55" t="s">
        <v>130</v>
      </c>
      <c r="E38" s="55" t="s">
        <v>132</v>
      </c>
      <c r="F38" s="52">
        <v>1100</v>
      </c>
      <c r="G38" s="52">
        <v>0</v>
      </c>
      <c r="H38" s="52">
        <v>1100</v>
      </c>
      <c r="I38" s="52">
        <v>0</v>
      </c>
      <c r="J38" s="52">
        <v>1100</v>
      </c>
      <c r="K38" s="52">
        <v>0</v>
      </c>
      <c r="L38" s="52">
        <v>1100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</row>
    <row r="39" spans="1:21" ht="152.25" customHeight="1">
      <c r="A39" s="61"/>
      <c r="B39" s="62"/>
      <c r="C39" s="56"/>
      <c r="D39" s="56"/>
      <c r="E39" s="56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ht="12.75">
      <c r="A40" s="57" t="s">
        <v>54</v>
      </c>
      <c r="B40" s="59" t="s">
        <v>55</v>
      </c>
      <c r="C40" s="55" t="s">
        <v>132</v>
      </c>
      <c r="D40" s="55" t="s">
        <v>130</v>
      </c>
      <c r="E40" s="55" t="s">
        <v>132</v>
      </c>
      <c r="F40" s="52">
        <v>180</v>
      </c>
      <c r="G40" s="52">
        <v>0</v>
      </c>
      <c r="H40" s="52">
        <v>180</v>
      </c>
      <c r="I40" s="52">
        <v>0</v>
      </c>
      <c r="J40" s="52">
        <v>180</v>
      </c>
      <c r="K40" s="52">
        <v>0</v>
      </c>
      <c r="L40" s="52">
        <v>180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</row>
    <row r="41" spans="1:21" ht="12.75">
      <c r="A41" s="58"/>
      <c r="B41" s="60"/>
      <c r="C41" s="56"/>
      <c r="D41" s="56"/>
      <c r="E41" s="5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2" s="2" customFormat="1" ht="12.75">
      <c r="A42" s="53" t="s">
        <v>24</v>
      </c>
      <c r="B42" s="53"/>
      <c r="C42" s="4"/>
      <c r="D42" s="4"/>
      <c r="E42" s="4"/>
      <c r="F42" s="4">
        <f aca="true" t="shared" si="7" ref="F42:U42">F37+F31+F26+F24</f>
        <v>7833</v>
      </c>
      <c r="G42" s="4">
        <f t="shared" si="7"/>
        <v>3507</v>
      </c>
      <c r="H42" s="4">
        <f t="shared" si="7"/>
        <v>4326</v>
      </c>
      <c r="I42" s="4">
        <f t="shared" si="7"/>
        <v>0</v>
      </c>
      <c r="J42" s="4">
        <f t="shared" si="7"/>
        <v>5501</v>
      </c>
      <c r="K42" s="4">
        <f t="shared" si="7"/>
        <v>1175</v>
      </c>
      <c r="L42" s="4">
        <f t="shared" si="7"/>
        <v>4326</v>
      </c>
      <c r="M42" s="4">
        <f t="shared" si="7"/>
        <v>0</v>
      </c>
      <c r="N42" s="4">
        <f t="shared" si="7"/>
        <v>1154</v>
      </c>
      <c r="O42" s="4">
        <f t="shared" si="7"/>
        <v>1154</v>
      </c>
      <c r="P42" s="4">
        <f t="shared" si="7"/>
        <v>0</v>
      </c>
      <c r="Q42" s="4">
        <f t="shared" si="7"/>
        <v>0</v>
      </c>
      <c r="R42" s="4">
        <f t="shared" si="7"/>
        <v>1178</v>
      </c>
      <c r="S42" s="4">
        <f t="shared" si="7"/>
        <v>1178</v>
      </c>
      <c r="T42" s="4">
        <f t="shared" si="7"/>
        <v>0</v>
      </c>
      <c r="U42" s="4">
        <f t="shared" si="7"/>
        <v>0</v>
      </c>
      <c r="V42" s="2">
        <f>G42+H42</f>
        <v>7833</v>
      </c>
    </row>
    <row r="43" spans="1:21" s="2" customFormat="1" ht="12.75">
      <c r="A43" s="53" t="s">
        <v>56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51">
      <c r="A44" s="10" t="s">
        <v>57</v>
      </c>
      <c r="B44" s="6" t="s">
        <v>58</v>
      </c>
      <c r="C44" s="4" t="s">
        <v>132</v>
      </c>
      <c r="D44" s="4" t="s">
        <v>137</v>
      </c>
      <c r="E44" s="4" t="s">
        <v>132</v>
      </c>
      <c r="F44" s="4">
        <f>F45+F46+F47</f>
        <v>240</v>
      </c>
      <c r="G44" s="4">
        <f aca="true" t="shared" si="8" ref="G44:U44">G45+G46+G47</f>
        <v>0</v>
      </c>
      <c r="H44" s="4">
        <f t="shared" si="8"/>
        <v>240</v>
      </c>
      <c r="I44" s="4">
        <f t="shared" si="8"/>
        <v>0</v>
      </c>
      <c r="J44" s="4">
        <f t="shared" si="8"/>
        <v>240</v>
      </c>
      <c r="K44" s="4">
        <f t="shared" si="8"/>
        <v>0</v>
      </c>
      <c r="L44" s="4">
        <f t="shared" si="8"/>
        <v>240</v>
      </c>
      <c r="M44" s="4">
        <f t="shared" si="8"/>
        <v>0</v>
      </c>
      <c r="N44" s="4">
        <f t="shared" si="8"/>
        <v>0</v>
      </c>
      <c r="O44" s="4">
        <f t="shared" si="8"/>
        <v>0</v>
      </c>
      <c r="P44" s="4">
        <f t="shared" si="8"/>
        <v>0</v>
      </c>
      <c r="Q44" s="4">
        <f t="shared" si="8"/>
        <v>0</v>
      </c>
      <c r="R44" s="4">
        <f t="shared" si="8"/>
        <v>0</v>
      </c>
      <c r="S44" s="4">
        <f t="shared" si="8"/>
        <v>0</v>
      </c>
      <c r="T44" s="4">
        <f t="shared" si="8"/>
        <v>0</v>
      </c>
      <c r="U44" s="4">
        <f t="shared" si="8"/>
        <v>0</v>
      </c>
    </row>
    <row r="45" spans="1:21" ht="169.5" customHeight="1">
      <c r="A45" s="10" t="s">
        <v>59</v>
      </c>
      <c r="B45" s="6" t="s">
        <v>129</v>
      </c>
      <c r="C45" s="4" t="s">
        <v>132</v>
      </c>
      <c r="D45" s="4" t="s">
        <v>137</v>
      </c>
      <c r="E45" s="4" t="s">
        <v>132</v>
      </c>
      <c r="F45" s="4">
        <v>200</v>
      </c>
      <c r="G45" s="4">
        <v>0</v>
      </c>
      <c r="H45" s="4">
        <v>200</v>
      </c>
      <c r="I45" s="4">
        <v>0</v>
      </c>
      <c r="J45" s="4">
        <v>200</v>
      </c>
      <c r="K45" s="4">
        <v>0</v>
      </c>
      <c r="L45" s="4">
        <v>200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ht="293.25">
      <c r="A46" s="10" t="s">
        <v>60</v>
      </c>
      <c r="B46" s="6" t="s">
        <v>61</v>
      </c>
      <c r="C46" s="4" t="s">
        <v>132</v>
      </c>
      <c r="D46" s="4" t="s">
        <v>137</v>
      </c>
      <c r="E46" s="4" t="s">
        <v>132</v>
      </c>
      <c r="F46" s="4">
        <v>40</v>
      </c>
      <c r="G46" s="4">
        <v>0</v>
      </c>
      <c r="H46" s="4">
        <v>40</v>
      </c>
      <c r="I46" s="4">
        <v>0</v>
      </c>
      <c r="J46" s="4">
        <v>40</v>
      </c>
      <c r="K46" s="4">
        <v>0</v>
      </c>
      <c r="L46" s="4">
        <v>40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1:21" ht="114.75">
      <c r="A47" s="10" t="s">
        <v>62</v>
      </c>
      <c r="B47" s="6" t="s">
        <v>63</v>
      </c>
      <c r="C47" s="4" t="s">
        <v>132</v>
      </c>
      <c r="D47" s="4" t="s">
        <v>137</v>
      </c>
      <c r="E47" s="4" t="s">
        <v>132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1:21" ht="41.25" customHeight="1">
      <c r="A48" s="10" t="s">
        <v>64</v>
      </c>
      <c r="B48" s="6" t="s">
        <v>65</v>
      </c>
      <c r="C48" s="4" t="s">
        <v>132</v>
      </c>
      <c r="D48" s="4" t="s">
        <v>137</v>
      </c>
      <c r="E48" s="4" t="s">
        <v>132</v>
      </c>
      <c r="F48" s="4">
        <f>F49+F50+F51</f>
        <v>636</v>
      </c>
      <c r="G48" s="4">
        <f aca="true" t="shared" si="9" ref="G48:U48">G49+G50+G51</f>
        <v>486</v>
      </c>
      <c r="H48" s="4">
        <f t="shared" si="9"/>
        <v>150</v>
      </c>
      <c r="I48" s="4">
        <f t="shared" si="9"/>
        <v>0</v>
      </c>
      <c r="J48" s="4">
        <f t="shared" si="9"/>
        <v>312</v>
      </c>
      <c r="K48" s="4">
        <f t="shared" si="9"/>
        <v>162</v>
      </c>
      <c r="L48" s="4">
        <f t="shared" si="9"/>
        <v>150</v>
      </c>
      <c r="M48" s="4">
        <f t="shared" si="9"/>
        <v>0</v>
      </c>
      <c r="N48" s="4">
        <f t="shared" si="9"/>
        <v>162</v>
      </c>
      <c r="O48" s="4">
        <f t="shared" si="9"/>
        <v>162</v>
      </c>
      <c r="P48" s="4">
        <f t="shared" si="9"/>
        <v>0</v>
      </c>
      <c r="Q48" s="4">
        <f t="shared" si="9"/>
        <v>0</v>
      </c>
      <c r="R48" s="4">
        <f t="shared" si="9"/>
        <v>162</v>
      </c>
      <c r="S48" s="4">
        <f t="shared" si="9"/>
        <v>162</v>
      </c>
      <c r="T48" s="4">
        <f t="shared" si="9"/>
        <v>0</v>
      </c>
      <c r="U48" s="4">
        <f t="shared" si="9"/>
        <v>0</v>
      </c>
    </row>
    <row r="49" spans="1:21" ht="183.75" customHeight="1">
      <c r="A49" s="10" t="s">
        <v>66</v>
      </c>
      <c r="B49" s="6" t="s">
        <v>67</v>
      </c>
      <c r="C49" s="4" t="s">
        <v>132</v>
      </c>
      <c r="D49" s="4" t="s">
        <v>137</v>
      </c>
      <c r="E49" s="4" t="s">
        <v>132</v>
      </c>
      <c r="F49" s="4">
        <v>486</v>
      </c>
      <c r="G49" s="4">
        <v>486</v>
      </c>
      <c r="H49" s="4">
        <v>0</v>
      </c>
      <c r="I49" s="4">
        <v>0</v>
      </c>
      <c r="J49" s="4">
        <v>162</v>
      </c>
      <c r="K49" s="4">
        <v>162</v>
      </c>
      <c r="L49" s="4">
        <v>0</v>
      </c>
      <c r="M49" s="4">
        <v>0</v>
      </c>
      <c r="N49" s="4">
        <v>162</v>
      </c>
      <c r="O49" s="4">
        <v>162</v>
      </c>
      <c r="P49" s="4">
        <v>0</v>
      </c>
      <c r="Q49" s="4">
        <v>0</v>
      </c>
      <c r="R49" s="4">
        <v>162</v>
      </c>
      <c r="S49" s="4">
        <v>162</v>
      </c>
      <c r="T49" s="4">
        <v>0</v>
      </c>
      <c r="U49" s="4">
        <v>0</v>
      </c>
    </row>
    <row r="50" spans="1:21" ht="114.75">
      <c r="A50" s="10" t="s">
        <v>68</v>
      </c>
      <c r="B50" s="6" t="s">
        <v>69</v>
      </c>
      <c r="C50" s="4" t="s">
        <v>132</v>
      </c>
      <c r="D50" s="4" t="s">
        <v>137</v>
      </c>
      <c r="E50" s="4" t="s">
        <v>132</v>
      </c>
      <c r="F50" s="4">
        <v>50</v>
      </c>
      <c r="G50" s="4">
        <v>0</v>
      </c>
      <c r="H50" s="4">
        <v>50</v>
      </c>
      <c r="I50" s="4">
        <v>0</v>
      </c>
      <c r="J50" s="4">
        <v>50</v>
      </c>
      <c r="K50" s="4">
        <v>0</v>
      </c>
      <c r="L50" s="4">
        <v>50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</row>
    <row r="51" spans="1:21" ht="129.75" customHeight="1">
      <c r="A51" s="10" t="s">
        <v>70</v>
      </c>
      <c r="B51" s="6" t="s">
        <v>71</v>
      </c>
      <c r="C51" s="4" t="s">
        <v>132</v>
      </c>
      <c r="D51" s="4" t="s">
        <v>137</v>
      </c>
      <c r="E51" s="4" t="s">
        <v>132</v>
      </c>
      <c r="F51" s="4">
        <v>100</v>
      </c>
      <c r="G51" s="4">
        <v>0</v>
      </c>
      <c r="H51" s="4">
        <v>100</v>
      </c>
      <c r="I51" s="4">
        <v>0</v>
      </c>
      <c r="J51" s="4">
        <v>100</v>
      </c>
      <c r="K51" s="4">
        <v>0</v>
      </c>
      <c r="L51" s="4">
        <v>100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</row>
    <row r="52" spans="1:21" ht="51">
      <c r="A52" s="10" t="s">
        <v>72</v>
      </c>
      <c r="B52" s="6" t="s">
        <v>73</v>
      </c>
      <c r="C52" s="4" t="s">
        <v>132</v>
      </c>
      <c r="D52" s="4" t="s">
        <v>137</v>
      </c>
      <c r="E52" s="4" t="s">
        <v>132</v>
      </c>
      <c r="F52" s="4">
        <f>F53+F54+F55</f>
        <v>630</v>
      </c>
      <c r="G52" s="4">
        <f aca="true" t="shared" si="10" ref="G52:U52">G53+G54+G55</f>
        <v>0</v>
      </c>
      <c r="H52" s="4">
        <f t="shared" si="10"/>
        <v>630</v>
      </c>
      <c r="I52" s="4">
        <f t="shared" si="10"/>
        <v>0</v>
      </c>
      <c r="J52" s="4">
        <f t="shared" si="10"/>
        <v>630</v>
      </c>
      <c r="K52" s="4">
        <f t="shared" si="10"/>
        <v>0</v>
      </c>
      <c r="L52" s="4">
        <f t="shared" si="10"/>
        <v>630</v>
      </c>
      <c r="M52" s="4">
        <f t="shared" si="10"/>
        <v>0</v>
      </c>
      <c r="N52" s="4">
        <f t="shared" si="10"/>
        <v>0</v>
      </c>
      <c r="O52" s="4">
        <f t="shared" si="10"/>
        <v>0</v>
      </c>
      <c r="P52" s="4">
        <f t="shared" si="10"/>
        <v>0</v>
      </c>
      <c r="Q52" s="4">
        <f t="shared" si="10"/>
        <v>0</v>
      </c>
      <c r="R52" s="4">
        <f t="shared" si="10"/>
        <v>0</v>
      </c>
      <c r="S52" s="4">
        <f t="shared" si="10"/>
        <v>0</v>
      </c>
      <c r="T52" s="4">
        <f t="shared" si="10"/>
        <v>0</v>
      </c>
      <c r="U52" s="4">
        <f t="shared" si="10"/>
        <v>0</v>
      </c>
    </row>
    <row r="53" spans="1:21" ht="63.75">
      <c r="A53" s="10" t="s">
        <v>74</v>
      </c>
      <c r="B53" s="6" t="s">
        <v>182</v>
      </c>
      <c r="C53" s="4" t="s">
        <v>132</v>
      </c>
      <c r="D53" s="4" t="s">
        <v>137</v>
      </c>
      <c r="E53" s="4" t="s">
        <v>132</v>
      </c>
      <c r="F53" s="4">
        <v>10</v>
      </c>
      <c r="G53" s="4">
        <v>0</v>
      </c>
      <c r="H53" s="4">
        <v>10</v>
      </c>
      <c r="I53" s="4">
        <v>0</v>
      </c>
      <c r="J53" s="4">
        <v>10</v>
      </c>
      <c r="K53" s="4">
        <v>0</v>
      </c>
      <c r="L53" s="4">
        <v>10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31.25" customHeight="1">
      <c r="A54" s="17" t="s">
        <v>75</v>
      </c>
      <c r="B54" s="18" t="s">
        <v>181</v>
      </c>
      <c r="C54" s="19" t="s">
        <v>132</v>
      </c>
      <c r="D54" s="19" t="s">
        <v>137</v>
      </c>
      <c r="E54" s="19" t="s">
        <v>132</v>
      </c>
      <c r="F54" s="19">
        <v>500</v>
      </c>
      <c r="G54" s="19">
        <v>0</v>
      </c>
      <c r="H54" s="19">
        <v>500</v>
      </c>
      <c r="I54" s="19">
        <v>0</v>
      </c>
      <c r="J54" s="19">
        <v>500</v>
      </c>
      <c r="K54" s="19">
        <v>0</v>
      </c>
      <c r="L54" s="19">
        <v>500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8.25" customHeight="1">
      <c r="A55" s="10" t="s">
        <v>76</v>
      </c>
      <c r="B55" s="6" t="s">
        <v>77</v>
      </c>
      <c r="C55" s="4" t="s">
        <v>132</v>
      </c>
      <c r="D55" s="4" t="s">
        <v>137</v>
      </c>
      <c r="E55" s="4" t="s">
        <v>132</v>
      </c>
      <c r="F55" s="4">
        <v>120</v>
      </c>
      <c r="G55" s="4">
        <v>0</v>
      </c>
      <c r="H55" s="4">
        <v>120</v>
      </c>
      <c r="I55" s="4">
        <v>0</v>
      </c>
      <c r="J55" s="4">
        <v>120</v>
      </c>
      <c r="K55" s="4">
        <v>0</v>
      </c>
      <c r="L55" s="4">
        <v>120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</row>
    <row r="56" spans="1:21" ht="38.25">
      <c r="A56" s="10" t="s">
        <v>78</v>
      </c>
      <c r="B56" s="6" t="s">
        <v>79</v>
      </c>
      <c r="C56" s="4" t="s">
        <v>132</v>
      </c>
      <c r="D56" s="4" t="s">
        <v>137</v>
      </c>
      <c r="E56" s="4" t="s">
        <v>132</v>
      </c>
      <c r="F56" s="4">
        <f>F57+F58</f>
        <v>10</v>
      </c>
      <c r="G56" s="4">
        <f aca="true" t="shared" si="11" ref="G56:U56">G57+G58</f>
        <v>0</v>
      </c>
      <c r="H56" s="4">
        <f t="shared" si="11"/>
        <v>10</v>
      </c>
      <c r="I56" s="4">
        <f t="shared" si="11"/>
        <v>0</v>
      </c>
      <c r="J56" s="4">
        <f t="shared" si="11"/>
        <v>10</v>
      </c>
      <c r="K56" s="4">
        <f t="shared" si="11"/>
        <v>0</v>
      </c>
      <c r="L56" s="4">
        <f t="shared" si="11"/>
        <v>10</v>
      </c>
      <c r="M56" s="4">
        <f t="shared" si="11"/>
        <v>0</v>
      </c>
      <c r="N56" s="4">
        <f t="shared" si="11"/>
        <v>0</v>
      </c>
      <c r="O56" s="4">
        <f t="shared" si="11"/>
        <v>0</v>
      </c>
      <c r="P56" s="4">
        <f t="shared" si="11"/>
        <v>0</v>
      </c>
      <c r="Q56" s="4">
        <f t="shared" si="11"/>
        <v>0</v>
      </c>
      <c r="R56" s="4">
        <f t="shared" si="11"/>
        <v>0</v>
      </c>
      <c r="S56" s="4">
        <f t="shared" si="11"/>
        <v>0</v>
      </c>
      <c r="T56" s="4">
        <f t="shared" si="11"/>
        <v>0</v>
      </c>
      <c r="U56" s="4">
        <f t="shared" si="11"/>
        <v>0</v>
      </c>
    </row>
    <row r="57" spans="1:21" ht="104.25" customHeight="1">
      <c r="A57" s="10" t="s">
        <v>80</v>
      </c>
      <c r="B57" s="6" t="s">
        <v>169</v>
      </c>
      <c r="C57" s="4" t="s">
        <v>132</v>
      </c>
      <c r="D57" s="4" t="s">
        <v>137</v>
      </c>
      <c r="E57" s="4" t="s">
        <v>132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</row>
    <row r="58" spans="1:21" ht="127.5">
      <c r="A58" s="10" t="s">
        <v>81</v>
      </c>
      <c r="B58" s="6" t="s">
        <v>82</v>
      </c>
      <c r="C58" s="4" t="s">
        <v>132</v>
      </c>
      <c r="D58" s="4" t="s">
        <v>137</v>
      </c>
      <c r="E58" s="4" t="s">
        <v>132</v>
      </c>
      <c r="F58" s="4">
        <v>10</v>
      </c>
      <c r="G58" s="4">
        <v>0</v>
      </c>
      <c r="H58" s="4">
        <v>10</v>
      </c>
      <c r="I58" s="4">
        <v>0</v>
      </c>
      <c r="J58" s="4">
        <v>10</v>
      </c>
      <c r="K58" s="4">
        <v>0</v>
      </c>
      <c r="L58" s="4">
        <v>10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</row>
    <row r="59" spans="1:21" s="1" customFormat="1" ht="12.75">
      <c r="A59" s="53" t="s">
        <v>24</v>
      </c>
      <c r="B59" s="53"/>
      <c r="C59" s="4"/>
      <c r="D59" s="4"/>
      <c r="E59" s="4"/>
      <c r="F59" s="4">
        <f>F56+F44+F48+F52</f>
        <v>1516</v>
      </c>
      <c r="G59" s="4">
        <f aca="true" t="shared" si="12" ref="G59:U59">G56+G44+G48+G52</f>
        <v>486</v>
      </c>
      <c r="H59" s="4">
        <f t="shared" si="12"/>
        <v>1030</v>
      </c>
      <c r="I59" s="4">
        <f t="shared" si="12"/>
        <v>0</v>
      </c>
      <c r="J59" s="4">
        <f t="shared" si="12"/>
        <v>1192</v>
      </c>
      <c r="K59" s="4">
        <f t="shared" si="12"/>
        <v>162</v>
      </c>
      <c r="L59" s="4">
        <f t="shared" si="12"/>
        <v>1030</v>
      </c>
      <c r="M59" s="4">
        <f t="shared" si="12"/>
        <v>0</v>
      </c>
      <c r="N59" s="4">
        <f t="shared" si="12"/>
        <v>162</v>
      </c>
      <c r="O59" s="4">
        <f t="shared" si="12"/>
        <v>162</v>
      </c>
      <c r="P59" s="4">
        <f t="shared" si="12"/>
        <v>0</v>
      </c>
      <c r="Q59" s="4">
        <f t="shared" si="12"/>
        <v>0</v>
      </c>
      <c r="R59" s="4">
        <f t="shared" si="12"/>
        <v>162</v>
      </c>
      <c r="S59" s="4">
        <f t="shared" si="12"/>
        <v>162</v>
      </c>
      <c r="T59" s="4">
        <f t="shared" si="12"/>
        <v>0</v>
      </c>
      <c r="U59" s="4">
        <f t="shared" si="12"/>
        <v>0</v>
      </c>
    </row>
    <row r="60" spans="1:21" s="1" customFormat="1" ht="12.75">
      <c r="A60" s="53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25.5">
      <c r="A61" s="10" t="s">
        <v>84</v>
      </c>
      <c r="B61" s="6" t="s">
        <v>85</v>
      </c>
      <c r="C61" s="4" t="s">
        <v>132</v>
      </c>
      <c r="D61" s="4" t="s">
        <v>138</v>
      </c>
      <c r="E61" s="4"/>
      <c r="F61" s="4">
        <f>F62+F63</f>
        <v>150</v>
      </c>
      <c r="G61" s="4">
        <f aca="true" t="shared" si="13" ref="G61:U61">G62+G63</f>
        <v>0</v>
      </c>
      <c r="H61" s="4">
        <f t="shared" si="13"/>
        <v>150</v>
      </c>
      <c r="I61" s="4">
        <f t="shared" si="13"/>
        <v>0</v>
      </c>
      <c r="J61" s="4">
        <f t="shared" si="13"/>
        <v>150</v>
      </c>
      <c r="K61" s="4">
        <f t="shared" si="13"/>
        <v>0</v>
      </c>
      <c r="L61" s="4">
        <f t="shared" si="13"/>
        <v>150</v>
      </c>
      <c r="M61" s="4">
        <f t="shared" si="13"/>
        <v>0</v>
      </c>
      <c r="N61" s="4">
        <f t="shared" si="13"/>
        <v>0</v>
      </c>
      <c r="O61" s="4">
        <f t="shared" si="13"/>
        <v>0</v>
      </c>
      <c r="P61" s="4">
        <f t="shared" si="13"/>
        <v>0</v>
      </c>
      <c r="Q61" s="4">
        <f t="shared" si="13"/>
        <v>0</v>
      </c>
      <c r="R61" s="4">
        <f t="shared" si="13"/>
        <v>0</v>
      </c>
      <c r="S61" s="4">
        <f t="shared" si="13"/>
        <v>0</v>
      </c>
      <c r="T61" s="4">
        <f t="shared" si="13"/>
        <v>0</v>
      </c>
      <c r="U61" s="4">
        <f t="shared" si="13"/>
        <v>0</v>
      </c>
    </row>
    <row r="62" spans="1:21" ht="169.5" customHeight="1">
      <c r="A62" s="10" t="s">
        <v>86</v>
      </c>
      <c r="B62" s="15" t="s">
        <v>87</v>
      </c>
      <c r="C62" s="4" t="s">
        <v>132</v>
      </c>
      <c r="D62" s="4" t="s">
        <v>138</v>
      </c>
      <c r="E62" s="4" t="s">
        <v>132</v>
      </c>
      <c r="F62" s="4">
        <v>100</v>
      </c>
      <c r="G62" s="4">
        <v>0</v>
      </c>
      <c r="H62" s="4">
        <v>100</v>
      </c>
      <c r="I62" s="4">
        <v>0</v>
      </c>
      <c r="J62" s="4">
        <v>100</v>
      </c>
      <c r="K62" s="4">
        <v>0</v>
      </c>
      <c r="L62" s="4">
        <v>100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</row>
    <row r="63" spans="1:21" ht="76.5">
      <c r="A63" s="10" t="s">
        <v>88</v>
      </c>
      <c r="B63" s="6" t="s">
        <v>89</v>
      </c>
      <c r="C63" s="4" t="s">
        <v>132</v>
      </c>
      <c r="D63" s="4"/>
      <c r="E63" s="4" t="s">
        <v>132</v>
      </c>
      <c r="F63" s="4">
        <v>50</v>
      </c>
      <c r="G63" s="4">
        <v>0</v>
      </c>
      <c r="H63" s="4">
        <v>50</v>
      </c>
      <c r="I63" s="4">
        <v>0</v>
      </c>
      <c r="J63" s="4">
        <v>50</v>
      </c>
      <c r="K63" s="4">
        <v>0</v>
      </c>
      <c r="L63" s="4">
        <v>50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ht="38.25">
      <c r="A64" s="10" t="s">
        <v>90</v>
      </c>
      <c r="B64" s="3" t="s">
        <v>91</v>
      </c>
      <c r="C64" s="4" t="s">
        <v>132</v>
      </c>
      <c r="D64" s="4" t="s">
        <v>138</v>
      </c>
      <c r="E64" s="4" t="s">
        <v>132</v>
      </c>
      <c r="F64" s="4">
        <f>F65+F66</f>
        <v>100</v>
      </c>
      <c r="G64" s="4">
        <f aca="true" t="shared" si="14" ref="G64:U64">G65+G66</f>
        <v>0</v>
      </c>
      <c r="H64" s="4">
        <f t="shared" si="14"/>
        <v>100</v>
      </c>
      <c r="I64" s="4">
        <f t="shared" si="14"/>
        <v>0</v>
      </c>
      <c r="J64" s="4">
        <f t="shared" si="14"/>
        <v>100</v>
      </c>
      <c r="K64" s="4">
        <f t="shared" si="14"/>
        <v>0</v>
      </c>
      <c r="L64" s="4">
        <f t="shared" si="14"/>
        <v>100</v>
      </c>
      <c r="M64" s="4">
        <f t="shared" si="14"/>
        <v>0</v>
      </c>
      <c r="N64" s="4">
        <f t="shared" si="14"/>
        <v>0</v>
      </c>
      <c r="O64" s="4">
        <f t="shared" si="14"/>
        <v>0</v>
      </c>
      <c r="P64" s="4">
        <f t="shared" si="14"/>
        <v>0</v>
      </c>
      <c r="Q64" s="4">
        <f t="shared" si="14"/>
        <v>0</v>
      </c>
      <c r="R64" s="4">
        <f t="shared" si="14"/>
        <v>0</v>
      </c>
      <c r="S64" s="4">
        <f t="shared" si="14"/>
        <v>0</v>
      </c>
      <c r="T64" s="4">
        <f t="shared" si="14"/>
        <v>0</v>
      </c>
      <c r="U64" s="4">
        <f t="shared" si="14"/>
        <v>0</v>
      </c>
    </row>
    <row r="65" spans="1:21" ht="51">
      <c r="A65" s="10" t="s">
        <v>92</v>
      </c>
      <c r="B65" s="3" t="s">
        <v>93</v>
      </c>
      <c r="C65" s="4" t="s">
        <v>132</v>
      </c>
      <c r="D65" s="4" t="s">
        <v>138</v>
      </c>
      <c r="E65" s="4" t="s">
        <v>132</v>
      </c>
      <c r="F65" s="4">
        <v>50</v>
      </c>
      <c r="G65" s="4">
        <v>0</v>
      </c>
      <c r="H65" s="4">
        <v>50</v>
      </c>
      <c r="I65" s="4">
        <v>0</v>
      </c>
      <c r="J65" s="4">
        <v>50</v>
      </c>
      <c r="K65" s="4">
        <v>0</v>
      </c>
      <c r="L65" s="4">
        <v>50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</row>
    <row r="66" spans="1:21" ht="118.5" customHeight="1">
      <c r="A66" s="10" t="s">
        <v>94</v>
      </c>
      <c r="B66" s="6" t="s">
        <v>95</v>
      </c>
      <c r="C66" s="4" t="s">
        <v>132</v>
      </c>
      <c r="D66" s="4" t="s">
        <v>138</v>
      </c>
      <c r="E66" s="4" t="s">
        <v>132</v>
      </c>
      <c r="F66" s="4">
        <v>50</v>
      </c>
      <c r="G66" s="4">
        <v>0</v>
      </c>
      <c r="H66" s="4">
        <v>50</v>
      </c>
      <c r="I66" s="4">
        <v>0</v>
      </c>
      <c r="J66" s="4">
        <v>50</v>
      </c>
      <c r="K66" s="4">
        <v>0</v>
      </c>
      <c r="L66" s="4">
        <v>50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</row>
    <row r="67" spans="1:21" s="1" customFormat="1" ht="12.75">
      <c r="A67" s="4"/>
      <c r="B67" s="7" t="s">
        <v>24</v>
      </c>
      <c r="C67" s="4"/>
      <c r="D67" s="4"/>
      <c r="E67" s="4"/>
      <c r="F67" s="4">
        <f>F64+F61</f>
        <v>250</v>
      </c>
      <c r="G67" s="4">
        <f aca="true" t="shared" si="15" ref="G67:U67">G64+G61</f>
        <v>0</v>
      </c>
      <c r="H67" s="4">
        <f t="shared" si="15"/>
        <v>250</v>
      </c>
      <c r="I67" s="4">
        <f t="shared" si="15"/>
        <v>0</v>
      </c>
      <c r="J67" s="4">
        <f t="shared" si="15"/>
        <v>250</v>
      </c>
      <c r="K67" s="4">
        <f t="shared" si="15"/>
        <v>0</v>
      </c>
      <c r="L67" s="4">
        <f t="shared" si="15"/>
        <v>250</v>
      </c>
      <c r="M67" s="4">
        <f t="shared" si="15"/>
        <v>0</v>
      </c>
      <c r="N67" s="4">
        <f t="shared" si="15"/>
        <v>0</v>
      </c>
      <c r="O67" s="4">
        <f t="shared" si="15"/>
        <v>0</v>
      </c>
      <c r="P67" s="4">
        <f t="shared" si="15"/>
        <v>0</v>
      </c>
      <c r="Q67" s="4">
        <f t="shared" si="15"/>
        <v>0</v>
      </c>
      <c r="R67" s="4">
        <f t="shared" si="15"/>
        <v>0</v>
      </c>
      <c r="S67" s="4">
        <f t="shared" si="15"/>
        <v>0</v>
      </c>
      <c r="T67" s="4">
        <f t="shared" si="15"/>
        <v>0</v>
      </c>
      <c r="U67" s="4">
        <f t="shared" si="15"/>
        <v>0</v>
      </c>
    </row>
    <row r="68" spans="1:22" s="1" customFormat="1" ht="25.5">
      <c r="A68" s="4"/>
      <c r="B68" s="7" t="s">
        <v>96</v>
      </c>
      <c r="C68" s="4"/>
      <c r="D68" s="4"/>
      <c r="E68" s="4"/>
      <c r="F68" s="5">
        <f aca="true" t="shared" si="16" ref="F68:U68">F22+F42+F59+F67</f>
        <v>23635.2</v>
      </c>
      <c r="G68" s="5">
        <f t="shared" si="16"/>
        <v>10661.6</v>
      </c>
      <c r="H68" s="5">
        <f t="shared" si="16"/>
        <v>12973.6</v>
      </c>
      <c r="I68" s="5">
        <f t="shared" si="16"/>
        <v>0</v>
      </c>
      <c r="J68" s="5">
        <f t="shared" si="16"/>
        <v>9273</v>
      </c>
      <c r="K68" s="5">
        <f t="shared" si="16"/>
        <v>2252</v>
      </c>
      <c r="L68" s="5">
        <f t="shared" si="16"/>
        <v>7021</v>
      </c>
      <c r="M68" s="5">
        <f t="shared" si="16"/>
        <v>0</v>
      </c>
      <c r="N68" s="5">
        <f t="shared" si="16"/>
        <v>7012.9</v>
      </c>
      <c r="O68" s="5">
        <f t="shared" si="16"/>
        <v>4064.7</v>
      </c>
      <c r="P68" s="5">
        <f t="shared" si="16"/>
        <v>2948.2</v>
      </c>
      <c r="Q68" s="5">
        <f t="shared" si="16"/>
        <v>0</v>
      </c>
      <c r="R68" s="5">
        <f t="shared" si="16"/>
        <v>7349.3</v>
      </c>
      <c r="S68" s="5">
        <f t="shared" si="16"/>
        <v>4344.9</v>
      </c>
      <c r="T68" s="5">
        <f t="shared" si="16"/>
        <v>3004.4</v>
      </c>
      <c r="U68" s="5">
        <f t="shared" si="16"/>
        <v>0</v>
      </c>
      <c r="V68" s="8">
        <f>R68+N68+J68</f>
        <v>23635.2</v>
      </c>
    </row>
    <row r="69" spans="1:21" s="1" customFormat="1" ht="12.75">
      <c r="A69" s="53" t="s">
        <v>164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95.75" customHeight="1">
      <c r="A70" s="12" t="s">
        <v>97</v>
      </c>
      <c r="B70" s="11" t="s">
        <v>98</v>
      </c>
      <c r="C70" s="10" t="s">
        <v>154</v>
      </c>
      <c r="D70" s="4" t="s">
        <v>138</v>
      </c>
      <c r="E70" s="10" t="s">
        <v>155</v>
      </c>
      <c r="F70" s="5">
        <f>F71+F72+F73</f>
        <v>0</v>
      </c>
      <c r="G70" s="5">
        <f aca="true" t="shared" si="17" ref="G70:U70">G71+G72+G73</f>
        <v>0</v>
      </c>
      <c r="H70" s="5">
        <f t="shared" si="17"/>
        <v>0</v>
      </c>
      <c r="I70" s="5">
        <f t="shared" si="17"/>
        <v>0</v>
      </c>
      <c r="J70" s="5">
        <f t="shared" si="17"/>
        <v>0</v>
      </c>
      <c r="K70" s="5">
        <f t="shared" si="17"/>
        <v>0</v>
      </c>
      <c r="L70" s="5">
        <f t="shared" si="17"/>
        <v>0</v>
      </c>
      <c r="M70" s="5">
        <f t="shared" si="17"/>
        <v>0</v>
      </c>
      <c r="N70" s="5">
        <f t="shared" si="17"/>
        <v>0</v>
      </c>
      <c r="O70" s="5">
        <f t="shared" si="17"/>
        <v>0</v>
      </c>
      <c r="P70" s="5">
        <f t="shared" si="17"/>
        <v>0</v>
      </c>
      <c r="Q70" s="5">
        <f t="shared" si="17"/>
        <v>0</v>
      </c>
      <c r="R70" s="5">
        <f t="shared" si="17"/>
        <v>0</v>
      </c>
      <c r="S70" s="5">
        <f t="shared" si="17"/>
        <v>0</v>
      </c>
      <c r="T70" s="5">
        <f t="shared" si="17"/>
        <v>0</v>
      </c>
      <c r="U70" s="5">
        <f t="shared" si="17"/>
        <v>0</v>
      </c>
    </row>
    <row r="71" spans="1:21" ht="229.5">
      <c r="A71" s="10" t="s">
        <v>12</v>
      </c>
      <c r="B71" s="6" t="s">
        <v>99</v>
      </c>
      <c r="C71" s="10" t="s">
        <v>147</v>
      </c>
      <c r="D71" s="4"/>
      <c r="E71" s="10" t="s">
        <v>178</v>
      </c>
      <c r="F71" s="4">
        <f>SUM(G71:I71)</f>
        <v>0</v>
      </c>
      <c r="G71" s="4">
        <f aca="true" t="shared" si="18" ref="G71:I73">SUM(K71+O71+S71)</f>
        <v>0</v>
      </c>
      <c r="H71" s="4">
        <f t="shared" si="18"/>
        <v>0</v>
      </c>
      <c r="I71" s="4">
        <f t="shared" si="18"/>
        <v>0</v>
      </c>
      <c r="J71" s="4">
        <f>SUM(K71:M71)</f>
        <v>0</v>
      </c>
      <c r="K71" s="4">
        <v>0</v>
      </c>
      <c r="L71" s="4">
        <v>0</v>
      </c>
      <c r="M71" s="4">
        <v>0</v>
      </c>
      <c r="N71" s="4">
        <f>SUM(O71:Q71)</f>
        <v>0</v>
      </c>
      <c r="O71" s="4">
        <v>0</v>
      </c>
      <c r="P71" s="4">
        <v>0</v>
      </c>
      <c r="Q71" s="4">
        <v>0</v>
      </c>
      <c r="R71" s="4">
        <f>SUM(S71:U71)</f>
        <v>0</v>
      </c>
      <c r="S71" s="4">
        <v>0</v>
      </c>
      <c r="T71" s="4">
        <v>0</v>
      </c>
      <c r="U71" s="4">
        <v>0</v>
      </c>
    </row>
    <row r="72" spans="1:21" ht="38.25">
      <c r="A72" s="10" t="s">
        <v>20</v>
      </c>
      <c r="B72" s="3" t="s">
        <v>100</v>
      </c>
      <c r="C72" s="4" t="s">
        <v>144</v>
      </c>
      <c r="D72" s="4"/>
      <c r="E72" s="4" t="s">
        <v>144</v>
      </c>
      <c r="F72" s="4">
        <f>SUM(G72:I72)</f>
        <v>0</v>
      </c>
      <c r="G72" s="4">
        <f t="shared" si="18"/>
        <v>0</v>
      </c>
      <c r="H72" s="4">
        <f t="shared" si="18"/>
        <v>0</v>
      </c>
      <c r="I72" s="4">
        <f t="shared" si="18"/>
        <v>0</v>
      </c>
      <c r="J72" s="4">
        <f>SUM(K72:M72)</f>
        <v>0</v>
      </c>
      <c r="K72" s="4">
        <v>0</v>
      </c>
      <c r="L72" s="4">
        <v>0</v>
      </c>
      <c r="M72" s="4">
        <v>0</v>
      </c>
      <c r="N72" s="4">
        <f>SUM(O72:Q72)</f>
        <v>0</v>
      </c>
      <c r="O72" s="4">
        <v>0</v>
      </c>
      <c r="P72" s="4">
        <v>0</v>
      </c>
      <c r="Q72" s="4">
        <v>0</v>
      </c>
      <c r="R72" s="4">
        <f>SUM(S72:U72)</f>
        <v>0</v>
      </c>
      <c r="S72" s="4">
        <v>0</v>
      </c>
      <c r="T72" s="4">
        <v>0</v>
      </c>
      <c r="U72" s="4">
        <v>0</v>
      </c>
    </row>
    <row r="73" spans="1:21" ht="43.5" customHeight="1">
      <c r="A73" s="10" t="s">
        <v>21</v>
      </c>
      <c r="B73" s="6" t="s">
        <v>101</v>
      </c>
      <c r="C73" s="4" t="s">
        <v>144</v>
      </c>
      <c r="D73" s="4"/>
      <c r="E73" s="4" t="s">
        <v>144</v>
      </c>
      <c r="F73" s="4">
        <f>SUM(G73:I73)</f>
        <v>0</v>
      </c>
      <c r="G73" s="4">
        <f t="shared" si="18"/>
        <v>0</v>
      </c>
      <c r="H73" s="4">
        <f t="shared" si="18"/>
        <v>0</v>
      </c>
      <c r="I73" s="4">
        <f t="shared" si="18"/>
        <v>0</v>
      </c>
      <c r="J73" s="4">
        <f>SUM(K73:M73)</f>
        <v>0</v>
      </c>
      <c r="K73" s="4">
        <v>0</v>
      </c>
      <c r="L73" s="4">
        <v>0</v>
      </c>
      <c r="M73" s="4">
        <v>0</v>
      </c>
      <c r="N73" s="4">
        <f>SUM(O73:Q73)</f>
        <v>0</v>
      </c>
      <c r="O73" s="4">
        <v>0</v>
      </c>
      <c r="P73" s="4">
        <v>0</v>
      </c>
      <c r="Q73" s="4">
        <v>0</v>
      </c>
      <c r="R73" s="4">
        <f>SUM(S73:U73)</f>
        <v>0</v>
      </c>
      <c r="S73" s="4">
        <v>0</v>
      </c>
      <c r="T73" s="4">
        <v>0</v>
      </c>
      <c r="U73" s="4">
        <v>0</v>
      </c>
    </row>
    <row r="74" spans="1:21" ht="144.75" customHeight="1">
      <c r="A74" s="12" t="s">
        <v>102</v>
      </c>
      <c r="B74" s="11" t="s">
        <v>103</v>
      </c>
      <c r="C74" s="10" t="s">
        <v>150</v>
      </c>
      <c r="D74" s="12"/>
      <c r="E74" s="10" t="s">
        <v>170</v>
      </c>
      <c r="F74" s="5">
        <f>F75+F76+F77</f>
        <v>1000</v>
      </c>
      <c r="G74" s="5">
        <f>G75+G76+G77</f>
        <v>500</v>
      </c>
      <c r="H74" s="5">
        <f>H75+H76+H77</f>
        <v>500</v>
      </c>
      <c r="I74" s="5">
        <f>I75+I76+I77</f>
        <v>0</v>
      </c>
      <c r="J74" s="5">
        <f aca="true" t="shared" si="19" ref="J74:U74">J75+J76+J77</f>
        <v>1000</v>
      </c>
      <c r="K74" s="5">
        <f t="shared" si="19"/>
        <v>500</v>
      </c>
      <c r="L74" s="5">
        <f t="shared" si="19"/>
        <v>500</v>
      </c>
      <c r="M74" s="5">
        <f t="shared" si="19"/>
        <v>0</v>
      </c>
      <c r="N74" s="5">
        <f t="shared" si="19"/>
        <v>0</v>
      </c>
      <c r="O74" s="5">
        <f t="shared" si="19"/>
        <v>0</v>
      </c>
      <c r="P74" s="5">
        <f t="shared" si="19"/>
        <v>0</v>
      </c>
      <c r="Q74" s="5">
        <f t="shared" si="19"/>
        <v>0</v>
      </c>
      <c r="R74" s="5">
        <f t="shared" si="19"/>
        <v>0</v>
      </c>
      <c r="S74" s="5">
        <f t="shared" si="19"/>
        <v>0</v>
      </c>
      <c r="T74" s="5">
        <f t="shared" si="19"/>
        <v>0</v>
      </c>
      <c r="U74" s="5">
        <f t="shared" si="19"/>
        <v>0</v>
      </c>
    </row>
    <row r="75" spans="1:21" ht="25.5">
      <c r="A75" s="10" t="s">
        <v>26</v>
      </c>
      <c r="B75" s="3" t="s">
        <v>99</v>
      </c>
      <c r="C75" s="4" t="s">
        <v>145</v>
      </c>
      <c r="D75" s="4"/>
      <c r="E75" s="4" t="s">
        <v>145</v>
      </c>
      <c r="F75" s="4">
        <f>SUM(G75:I75)</f>
        <v>0</v>
      </c>
      <c r="G75" s="4">
        <f aca="true" t="shared" si="20" ref="G75:I77">SUM(K75+O75+S75)</f>
        <v>0</v>
      </c>
      <c r="H75" s="4">
        <f t="shared" si="20"/>
        <v>0</v>
      </c>
      <c r="I75" s="4">
        <f t="shared" si="20"/>
        <v>0</v>
      </c>
      <c r="J75" s="4">
        <f>SUM(K75:M75)</f>
        <v>0</v>
      </c>
      <c r="K75" s="4">
        <v>0</v>
      </c>
      <c r="L75" s="4">
        <v>0</v>
      </c>
      <c r="M75" s="4">
        <v>0</v>
      </c>
      <c r="N75" s="4">
        <f>SUM(O75:Q75)</f>
        <v>0</v>
      </c>
      <c r="O75" s="4">
        <v>0</v>
      </c>
      <c r="P75" s="4">
        <v>0</v>
      </c>
      <c r="Q75" s="4">
        <v>0</v>
      </c>
      <c r="R75" s="4">
        <f>SUM(S75:U75)</f>
        <v>0</v>
      </c>
      <c r="S75" s="4">
        <v>0</v>
      </c>
      <c r="T75" s="4">
        <v>0</v>
      </c>
      <c r="U75" s="4">
        <v>0</v>
      </c>
    </row>
    <row r="76" spans="1:21" ht="409.5">
      <c r="A76" s="10" t="s">
        <v>30</v>
      </c>
      <c r="B76" s="6" t="s">
        <v>100</v>
      </c>
      <c r="C76" s="10" t="s">
        <v>146</v>
      </c>
      <c r="D76" s="4"/>
      <c r="E76" s="10" t="s">
        <v>171</v>
      </c>
      <c r="F76" s="4">
        <f>SUM(G76:I76)</f>
        <v>1000</v>
      </c>
      <c r="G76" s="4">
        <f t="shared" si="20"/>
        <v>500</v>
      </c>
      <c r="H76" s="4">
        <f t="shared" si="20"/>
        <v>500</v>
      </c>
      <c r="I76" s="4">
        <f t="shared" si="20"/>
        <v>0</v>
      </c>
      <c r="J76" s="4">
        <f>SUM(K76:M76)</f>
        <v>1000</v>
      </c>
      <c r="K76" s="4">
        <v>500</v>
      </c>
      <c r="L76" s="4">
        <v>500</v>
      </c>
      <c r="M76" s="4">
        <v>0</v>
      </c>
      <c r="N76" s="4">
        <f>SUM(O76:Q76)</f>
        <v>0</v>
      </c>
      <c r="O76" s="4">
        <v>0</v>
      </c>
      <c r="P76" s="4">
        <v>0</v>
      </c>
      <c r="Q76" s="4">
        <v>0</v>
      </c>
      <c r="R76" s="4">
        <f>SUM(S76:U76)</f>
        <v>0</v>
      </c>
      <c r="S76" s="4">
        <v>0</v>
      </c>
      <c r="T76" s="4">
        <v>0</v>
      </c>
      <c r="U76" s="4">
        <v>0</v>
      </c>
    </row>
    <row r="77" spans="1:21" ht="51">
      <c r="A77" s="10" t="s">
        <v>40</v>
      </c>
      <c r="B77" s="6" t="s">
        <v>101</v>
      </c>
      <c r="C77" s="4"/>
      <c r="D77" s="4"/>
      <c r="E77" s="4" t="s">
        <v>144</v>
      </c>
      <c r="F77" s="4">
        <f>SUM(G77:I77)</f>
        <v>0</v>
      </c>
      <c r="G77" s="4">
        <f t="shared" si="20"/>
        <v>0</v>
      </c>
      <c r="H77" s="4">
        <f t="shared" si="20"/>
        <v>0</v>
      </c>
      <c r="I77" s="4">
        <f t="shared" si="20"/>
        <v>0</v>
      </c>
      <c r="J77" s="4">
        <f>SUM(K77:M77)</f>
        <v>0</v>
      </c>
      <c r="K77" s="4">
        <v>0</v>
      </c>
      <c r="L77" s="4">
        <v>0</v>
      </c>
      <c r="M77" s="4">
        <v>0</v>
      </c>
      <c r="N77" s="4">
        <f>SUM(O77:Q77)</f>
        <v>0</v>
      </c>
      <c r="O77" s="4">
        <v>0</v>
      </c>
      <c r="P77" s="4">
        <v>0</v>
      </c>
      <c r="Q77" s="4">
        <v>0</v>
      </c>
      <c r="R77" s="4">
        <f>SUM(S77:U77)</f>
        <v>0</v>
      </c>
      <c r="S77" s="4">
        <v>0</v>
      </c>
      <c r="T77" s="4">
        <v>0</v>
      </c>
      <c r="U77" s="4">
        <v>0</v>
      </c>
    </row>
    <row r="78" spans="1:21" ht="51">
      <c r="A78" s="12" t="s">
        <v>104</v>
      </c>
      <c r="B78" s="11" t="s">
        <v>105</v>
      </c>
      <c r="C78" s="4" t="s">
        <v>149</v>
      </c>
      <c r="D78" s="5"/>
      <c r="E78" s="4" t="s">
        <v>149</v>
      </c>
      <c r="F78" s="5">
        <f>F79+F80+F81</f>
        <v>8850</v>
      </c>
      <c r="G78" s="5">
        <f>G79+G80+G81</f>
        <v>4000</v>
      </c>
      <c r="H78" s="5">
        <f>H79+H80+H81</f>
        <v>4850</v>
      </c>
      <c r="I78" s="5">
        <f>I79+I80+I81</f>
        <v>0</v>
      </c>
      <c r="J78" s="5">
        <f aca="true" t="shared" si="21" ref="J78:U78">J79+J80+J81</f>
        <v>8000</v>
      </c>
      <c r="K78" s="5">
        <f t="shared" si="21"/>
        <v>4000</v>
      </c>
      <c r="L78" s="5">
        <f t="shared" si="21"/>
        <v>4000</v>
      </c>
      <c r="M78" s="5">
        <f t="shared" si="21"/>
        <v>0</v>
      </c>
      <c r="N78" s="5">
        <f t="shared" si="21"/>
        <v>0</v>
      </c>
      <c r="O78" s="5">
        <f t="shared" si="21"/>
        <v>0</v>
      </c>
      <c r="P78" s="5">
        <f t="shared" si="21"/>
        <v>0</v>
      </c>
      <c r="Q78" s="5">
        <f t="shared" si="21"/>
        <v>0</v>
      </c>
      <c r="R78" s="5">
        <f t="shared" si="21"/>
        <v>850</v>
      </c>
      <c r="S78" s="5">
        <f t="shared" si="21"/>
        <v>0</v>
      </c>
      <c r="T78" s="5">
        <f t="shared" si="21"/>
        <v>850</v>
      </c>
      <c r="U78" s="5">
        <f t="shared" si="21"/>
        <v>0</v>
      </c>
    </row>
    <row r="79" spans="1:21" ht="207" customHeight="1">
      <c r="A79" s="10" t="s">
        <v>57</v>
      </c>
      <c r="B79" s="6" t="s">
        <v>99</v>
      </c>
      <c r="C79" s="10" t="s">
        <v>148</v>
      </c>
      <c r="D79" s="4"/>
      <c r="E79" s="10" t="s">
        <v>172</v>
      </c>
      <c r="F79" s="4">
        <f>SUM(G79:I79)</f>
        <v>850</v>
      </c>
      <c r="G79" s="4">
        <f aca="true" t="shared" si="22" ref="G79:I81">SUM(K79+O79+S79)</f>
        <v>0</v>
      </c>
      <c r="H79" s="4">
        <f t="shared" si="22"/>
        <v>850</v>
      </c>
      <c r="I79" s="4">
        <f t="shared" si="22"/>
        <v>0</v>
      </c>
      <c r="J79" s="4">
        <f>SUM(K79:M79)</f>
        <v>0</v>
      </c>
      <c r="K79" s="4">
        <v>0</v>
      </c>
      <c r="L79" s="4">
        <v>0</v>
      </c>
      <c r="M79" s="4">
        <v>0</v>
      </c>
      <c r="N79" s="4">
        <f>SUM(O79:Q79)</f>
        <v>0</v>
      </c>
      <c r="O79" s="4">
        <v>0</v>
      </c>
      <c r="P79" s="4">
        <v>0</v>
      </c>
      <c r="Q79" s="4">
        <v>0</v>
      </c>
      <c r="R79" s="4">
        <f>SUM(S79:U79)</f>
        <v>850</v>
      </c>
      <c r="S79" s="4">
        <v>0</v>
      </c>
      <c r="T79" s="4">
        <v>850</v>
      </c>
      <c r="U79" s="4">
        <v>0</v>
      </c>
    </row>
    <row r="80" spans="1:21" ht="51">
      <c r="A80" s="10" t="s">
        <v>64</v>
      </c>
      <c r="B80" s="6" t="s">
        <v>100</v>
      </c>
      <c r="C80" s="4" t="s">
        <v>173</v>
      </c>
      <c r="D80" s="4"/>
      <c r="E80" s="10" t="s">
        <v>173</v>
      </c>
      <c r="F80" s="4">
        <f>SUM(G80:I80)</f>
        <v>8000</v>
      </c>
      <c r="G80" s="4">
        <f t="shared" si="22"/>
        <v>4000</v>
      </c>
      <c r="H80" s="4">
        <f t="shared" si="22"/>
        <v>4000</v>
      </c>
      <c r="I80" s="4">
        <f t="shared" si="22"/>
        <v>0</v>
      </c>
      <c r="J80" s="4">
        <f>SUM(K80:M80)</f>
        <v>8000</v>
      </c>
      <c r="K80" s="4">
        <v>4000</v>
      </c>
      <c r="L80" s="4">
        <v>4000</v>
      </c>
      <c r="M80" s="4">
        <v>0</v>
      </c>
      <c r="N80" s="4">
        <f>SUM(O80:Q80)</f>
        <v>0</v>
      </c>
      <c r="O80" s="4">
        <v>0</v>
      </c>
      <c r="P80" s="4">
        <v>0</v>
      </c>
      <c r="Q80" s="4">
        <v>0</v>
      </c>
      <c r="R80" s="4">
        <f>SUM(S80:U80)</f>
        <v>0</v>
      </c>
      <c r="S80" s="4">
        <v>0</v>
      </c>
      <c r="T80" s="4">
        <v>0</v>
      </c>
      <c r="U80" s="4">
        <v>0</v>
      </c>
    </row>
    <row r="81" spans="1:21" ht="43.5" customHeight="1">
      <c r="A81" s="10" t="s">
        <v>72</v>
      </c>
      <c r="B81" s="6" t="s">
        <v>101</v>
      </c>
      <c r="C81" s="4" t="s">
        <v>144</v>
      </c>
      <c r="D81" s="4"/>
      <c r="E81" s="4" t="s">
        <v>144</v>
      </c>
      <c r="F81" s="4">
        <f>SUM(G81:I81)</f>
        <v>0</v>
      </c>
      <c r="G81" s="4">
        <f t="shared" si="22"/>
        <v>0</v>
      </c>
      <c r="H81" s="4">
        <f t="shared" si="22"/>
        <v>0</v>
      </c>
      <c r="I81" s="4">
        <f t="shared" si="22"/>
        <v>0</v>
      </c>
      <c r="J81" s="4">
        <f>SUM(K81:M81)</f>
        <v>0</v>
      </c>
      <c r="K81" s="4">
        <v>0</v>
      </c>
      <c r="L81" s="4">
        <v>0</v>
      </c>
      <c r="M81" s="4">
        <v>0</v>
      </c>
      <c r="N81" s="4">
        <f>SUM(O81:Q81)</f>
        <v>0</v>
      </c>
      <c r="O81" s="4">
        <v>0</v>
      </c>
      <c r="P81" s="4">
        <v>0</v>
      </c>
      <c r="Q81" s="4">
        <v>0</v>
      </c>
      <c r="R81" s="4">
        <f>SUM(S81:U81)</f>
        <v>0</v>
      </c>
      <c r="S81" s="4">
        <v>0</v>
      </c>
      <c r="T81" s="4">
        <v>0</v>
      </c>
      <c r="U81" s="4">
        <v>0</v>
      </c>
    </row>
    <row r="82" spans="1:21" ht="51">
      <c r="A82" s="12" t="s">
        <v>106</v>
      </c>
      <c r="B82" s="7" t="s">
        <v>107</v>
      </c>
      <c r="C82" s="4" t="s">
        <v>149</v>
      </c>
      <c r="D82" s="5"/>
      <c r="E82" s="4" t="s">
        <v>149</v>
      </c>
      <c r="F82" s="5">
        <f>F83+F84+F85</f>
        <v>4425.8</v>
      </c>
      <c r="G82" s="5">
        <f aca="true" t="shared" si="23" ref="G82:U82">G83+G84+G85</f>
        <v>0</v>
      </c>
      <c r="H82" s="5">
        <f t="shared" si="23"/>
        <v>4425.8</v>
      </c>
      <c r="I82" s="5">
        <f t="shared" si="23"/>
        <v>0</v>
      </c>
      <c r="J82" s="5">
        <f t="shared" si="23"/>
        <v>2645</v>
      </c>
      <c r="K82" s="5">
        <f t="shared" si="23"/>
        <v>0</v>
      </c>
      <c r="L82" s="5">
        <f t="shared" si="23"/>
        <v>2645</v>
      </c>
      <c r="M82" s="5">
        <f t="shared" si="23"/>
        <v>0</v>
      </c>
      <c r="N82" s="5">
        <f t="shared" si="23"/>
        <v>1780.8</v>
      </c>
      <c r="O82" s="5">
        <f t="shared" si="23"/>
        <v>0</v>
      </c>
      <c r="P82" s="5">
        <f t="shared" si="23"/>
        <v>1780.8</v>
      </c>
      <c r="Q82" s="5">
        <f t="shared" si="23"/>
        <v>0</v>
      </c>
      <c r="R82" s="5">
        <f t="shared" si="23"/>
        <v>0</v>
      </c>
      <c r="S82" s="5">
        <f t="shared" si="23"/>
        <v>0</v>
      </c>
      <c r="T82" s="5">
        <f t="shared" si="23"/>
        <v>0</v>
      </c>
      <c r="U82" s="5">
        <f t="shared" si="23"/>
        <v>0</v>
      </c>
    </row>
    <row r="83" spans="1:21" ht="237" customHeight="1">
      <c r="A83" s="10" t="s">
        <v>84</v>
      </c>
      <c r="B83" s="6" t="s">
        <v>99</v>
      </c>
      <c r="C83" s="10" t="s">
        <v>151</v>
      </c>
      <c r="D83" s="4"/>
      <c r="E83" s="10" t="s">
        <v>174</v>
      </c>
      <c r="F83" s="4">
        <f>SUM(G83:I83)</f>
        <v>1780.8</v>
      </c>
      <c r="G83" s="4">
        <f aca="true" t="shared" si="24" ref="G83:I85">SUM(K83+O83+S83)</f>
        <v>0</v>
      </c>
      <c r="H83" s="4">
        <f t="shared" si="24"/>
        <v>1780.8</v>
      </c>
      <c r="I83" s="4">
        <f t="shared" si="24"/>
        <v>0</v>
      </c>
      <c r="J83" s="4">
        <f>SUM(K83:M83)</f>
        <v>0</v>
      </c>
      <c r="K83" s="4">
        <v>0</v>
      </c>
      <c r="L83" s="4">
        <v>0</v>
      </c>
      <c r="M83" s="4">
        <v>0</v>
      </c>
      <c r="N83" s="4">
        <f>SUM(O83:Q83)</f>
        <v>1780.8</v>
      </c>
      <c r="O83" s="4">
        <v>0</v>
      </c>
      <c r="P83" s="4">
        <v>1780.8</v>
      </c>
      <c r="Q83" s="4">
        <v>0</v>
      </c>
      <c r="R83" s="4">
        <f>SUM(S83:U83)</f>
        <v>0</v>
      </c>
      <c r="S83" s="4">
        <v>0</v>
      </c>
      <c r="T83" s="4">
        <v>0</v>
      </c>
      <c r="U83" s="4">
        <v>0</v>
      </c>
    </row>
    <row r="84" spans="1:21" ht="38.25">
      <c r="A84" s="10" t="s">
        <v>90</v>
      </c>
      <c r="B84" s="3" t="s">
        <v>100</v>
      </c>
      <c r="C84" s="4" t="s">
        <v>152</v>
      </c>
      <c r="D84" s="4"/>
      <c r="E84" s="4" t="s">
        <v>152</v>
      </c>
      <c r="F84" s="4">
        <f>SUM(G84:I84)</f>
        <v>2645</v>
      </c>
      <c r="G84" s="4">
        <f t="shared" si="24"/>
        <v>0</v>
      </c>
      <c r="H84" s="4">
        <f t="shared" si="24"/>
        <v>2645</v>
      </c>
      <c r="I84" s="4">
        <f t="shared" si="24"/>
        <v>0</v>
      </c>
      <c r="J84" s="4">
        <f>SUM(K84:M84)</f>
        <v>2645</v>
      </c>
      <c r="K84" s="4">
        <v>0</v>
      </c>
      <c r="L84" s="4">
        <v>2645</v>
      </c>
      <c r="M84" s="4">
        <v>0</v>
      </c>
      <c r="N84" s="4">
        <f>SUM(O84:Q84)</f>
        <v>0</v>
      </c>
      <c r="O84" s="4">
        <v>0</v>
      </c>
      <c r="P84" s="4">
        <v>0</v>
      </c>
      <c r="Q84" s="4">
        <v>0</v>
      </c>
      <c r="R84" s="4">
        <f>SUM(S84:U84)</f>
        <v>0</v>
      </c>
      <c r="S84" s="4">
        <v>0</v>
      </c>
      <c r="T84" s="4">
        <v>0</v>
      </c>
      <c r="U84" s="4">
        <v>0</v>
      </c>
    </row>
    <row r="85" spans="1:21" ht="51">
      <c r="A85" s="10" t="s">
        <v>108</v>
      </c>
      <c r="B85" s="6" t="s">
        <v>101</v>
      </c>
      <c r="C85" s="4" t="s">
        <v>144</v>
      </c>
      <c r="D85" s="4"/>
      <c r="E85" s="4" t="s">
        <v>144</v>
      </c>
      <c r="F85" s="4">
        <f>SUM(G85:I85)</f>
        <v>0</v>
      </c>
      <c r="G85" s="4">
        <f t="shared" si="24"/>
        <v>0</v>
      </c>
      <c r="H85" s="4">
        <f t="shared" si="24"/>
        <v>0</v>
      </c>
      <c r="I85" s="4">
        <f t="shared" si="24"/>
        <v>0</v>
      </c>
      <c r="J85" s="4">
        <f>SUM(K85:M85)</f>
        <v>0</v>
      </c>
      <c r="K85" s="4">
        <v>0</v>
      </c>
      <c r="L85" s="4">
        <v>0</v>
      </c>
      <c r="M85" s="4">
        <v>0</v>
      </c>
      <c r="N85" s="4">
        <f>SUM(O85:Q85)</f>
        <v>0</v>
      </c>
      <c r="O85" s="4">
        <v>0</v>
      </c>
      <c r="P85" s="4">
        <v>0</v>
      </c>
      <c r="Q85" s="4">
        <v>0</v>
      </c>
      <c r="R85" s="4">
        <f>SUM(S85:U85)</f>
        <v>0</v>
      </c>
      <c r="S85" s="4">
        <v>0</v>
      </c>
      <c r="T85" s="4">
        <v>0</v>
      </c>
      <c r="U85" s="4">
        <v>0</v>
      </c>
    </row>
    <row r="86" spans="1:21" ht="51">
      <c r="A86" s="12" t="s">
        <v>109</v>
      </c>
      <c r="B86" s="7" t="s">
        <v>110</v>
      </c>
      <c r="C86" s="10" t="s">
        <v>149</v>
      </c>
      <c r="D86" s="12"/>
      <c r="E86" s="10" t="s">
        <v>149</v>
      </c>
      <c r="F86" s="5">
        <f>F87+F88+F89</f>
        <v>70732</v>
      </c>
      <c r="G86" s="5">
        <f>G87+G88+G89</f>
        <v>18466.6</v>
      </c>
      <c r="H86" s="5">
        <f>H87+H88+H89</f>
        <v>52265.399999999994</v>
      </c>
      <c r="I86" s="5">
        <f>I87+I88+I89</f>
        <v>0</v>
      </c>
      <c r="J86" s="5">
        <f aca="true" t="shared" si="25" ref="J86:U86">J88+J87+J89</f>
        <v>48076.7</v>
      </c>
      <c r="K86" s="5">
        <f t="shared" si="25"/>
        <v>18466.6</v>
      </c>
      <c r="L86" s="5">
        <f t="shared" si="25"/>
        <v>29610.1</v>
      </c>
      <c r="M86" s="5">
        <f t="shared" si="25"/>
        <v>0</v>
      </c>
      <c r="N86" s="5">
        <f t="shared" si="25"/>
        <v>7086.7</v>
      </c>
      <c r="O86" s="5">
        <f t="shared" si="25"/>
        <v>0</v>
      </c>
      <c r="P86" s="5">
        <f t="shared" si="25"/>
        <v>7086.7</v>
      </c>
      <c r="Q86" s="5">
        <f t="shared" si="25"/>
        <v>0</v>
      </c>
      <c r="R86" s="5">
        <f t="shared" si="25"/>
        <v>15568.6</v>
      </c>
      <c r="S86" s="5">
        <f t="shared" si="25"/>
        <v>0</v>
      </c>
      <c r="T86" s="5">
        <f t="shared" si="25"/>
        <v>15568.6</v>
      </c>
      <c r="U86" s="5">
        <f t="shared" si="25"/>
        <v>0</v>
      </c>
    </row>
    <row r="87" spans="1:21" ht="51">
      <c r="A87" s="10" t="s">
        <v>111</v>
      </c>
      <c r="B87" s="6" t="s">
        <v>99</v>
      </c>
      <c r="C87" s="10" t="s">
        <v>187</v>
      </c>
      <c r="D87" s="10"/>
      <c r="E87" s="10" t="s">
        <v>187</v>
      </c>
      <c r="F87" s="4">
        <f>SUM(G87:I87)</f>
        <v>22905.3</v>
      </c>
      <c r="G87" s="4">
        <f aca="true" t="shared" si="26" ref="G87:I89">SUM(K87+O87+S87)</f>
        <v>0</v>
      </c>
      <c r="H87" s="4">
        <f t="shared" si="26"/>
        <v>22905.3</v>
      </c>
      <c r="I87" s="4">
        <f t="shared" si="26"/>
        <v>0</v>
      </c>
      <c r="J87" s="4">
        <f>SUM(K87:M87)</f>
        <v>250</v>
      </c>
      <c r="K87" s="4">
        <v>0</v>
      </c>
      <c r="L87" s="4">
        <v>250</v>
      </c>
      <c r="M87" s="4">
        <v>0</v>
      </c>
      <c r="N87" s="4">
        <v>7086.7</v>
      </c>
      <c r="O87" s="4">
        <v>0</v>
      </c>
      <c r="P87" s="4">
        <v>7086.7</v>
      </c>
      <c r="Q87" s="4">
        <v>0</v>
      </c>
      <c r="R87" s="4">
        <v>15568.6</v>
      </c>
      <c r="S87" s="4">
        <v>0</v>
      </c>
      <c r="T87" s="4">
        <v>15568.6</v>
      </c>
      <c r="U87" s="4">
        <v>0</v>
      </c>
    </row>
    <row r="88" spans="1:21" ht="51">
      <c r="A88" s="10" t="s">
        <v>112</v>
      </c>
      <c r="B88" s="6" t="s">
        <v>100</v>
      </c>
      <c r="C88" s="4" t="s">
        <v>153</v>
      </c>
      <c r="D88" s="4"/>
      <c r="E88" s="10" t="s">
        <v>153</v>
      </c>
      <c r="F88" s="4">
        <f>SUM(G88:I88)</f>
        <v>47826.7</v>
      </c>
      <c r="G88" s="4">
        <f t="shared" si="26"/>
        <v>18466.6</v>
      </c>
      <c r="H88" s="4">
        <f t="shared" si="26"/>
        <v>29360.1</v>
      </c>
      <c r="I88" s="4">
        <f t="shared" si="26"/>
        <v>0</v>
      </c>
      <c r="J88" s="4">
        <f>SUM(K88:M88)</f>
        <v>47826.7</v>
      </c>
      <c r="K88" s="4">
        <v>18466.6</v>
      </c>
      <c r="L88" s="4">
        <v>29360.1</v>
      </c>
      <c r="M88" s="4">
        <v>0</v>
      </c>
      <c r="N88" s="4">
        <f>SUM(O88:Q88)</f>
        <v>0</v>
      </c>
      <c r="O88" s="4">
        <v>0</v>
      </c>
      <c r="P88" s="4">
        <v>0</v>
      </c>
      <c r="Q88" s="4">
        <v>0</v>
      </c>
      <c r="R88" s="4">
        <f>SUM(S88:U88)</f>
        <v>0</v>
      </c>
      <c r="S88" s="4">
        <v>0</v>
      </c>
      <c r="T88" s="4">
        <v>0</v>
      </c>
      <c r="U88" s="4">
        <v>0</v>
      </c>
    </row>
    <row r="89" spans="1:21" ht="42" customHeight="1">
      <c r="A89" s="10" t="s">
        <v>113</v>
      </c>
      <c r="B89" s="6" t="s">
        <v>101</v>
      </c>
      <c r="C89" s="4" t="s">
        <v>144</v>
      </c>
      <c r="D89" s="4"/>
      <c r="E89" s="4" t="s">
        <v>144</v>
      </c>
      <c r="F89" s="4">
        <f>SUM(G89:I89)</f>
        <v>0</v>
      </c>
      <c r="G89" s="4">
        <f t="shared" si="26"/>
        <v>0</v>
      </c>
      <c r="H89" s="4">
        <f t="shared" si="26"/>
        <v>0</v>
      </c>
      <c r="I89" s="4">
        <f t="shared" si="26"/>
        <v>0</v>
      </c>
      <c r="J89" s="4">
        <f>SUM(K89:M89)</f>
        <v>0</v>
      </c>
      <c r="K89" s="4">
        <v>0</v>
      </c>
      <c r="L89" s="4">
        <v>0</v>
      </c>
      <c r="M89" s="4">
        <v>0</v>
      </c>
      <c r="N89" s="4">
        <f>SUM(O89:Q89)</f>
        <v>0</v>
      </c>
      <c r="O89" s="4">
        <v>0</v>
      </c>
      <c r="P89" s="4">
        <v>0</v>
      </c>
      <c r="Q89" s="4">
        <v>0</v>
      </c>
      <c r="R89" s="4">
        <f>SUM(S89:U89)</f>
        <v>0</v>
      </c>
      <c r="S89" s="4">
        <v>0</v>
      </c>
      <c r="T89" s="4">
        <v>0</v>
      </c>
      <c r="U89" s="4">
        <v>0</v>
      </c>
    </row>
    <row r="90" spans="1:21" ht="51">
      <c r="A90" s="12" t="s">
        <v>114</v>
      </c>
      <c r="B90" s="11" t="s">
        <v>115</v>
      </c>
      <c r="C90" s="4" t="s">
        <v>149</v>
      </c>
      <c r="D90" s="5"/>
      <c r="E90" s="4" t="s">
        <v>149</v>
      </c>
      <c r="F90" s="5">
        <f>F91+F92+F93</f>
        <v>202.6</v>
      </c>
      <c r="G90" s="5">
        <f aca="true" t="shared" si="27" ref="G90:T90">G91+G92+G93</f>
        <v>0</v>
      </c>
      <c r="H90" s="5">
        <f t="shared" si="27"/>
        <v>202.6</v>
      </c>
      <c r="I90" s="5">
        <f t="shared" si="27"/>
        <v>0</v>
      </c>
      <c r="J90" s="5">
        <f t="shared" si="27"/>
        <v>202.6</v>
      </c>
      <c r="K90" s="5">
        <f t="shared" si="27"/>
        <v>0</v>
      </c>
      <c r="L90" s="5">
        <f t="shared" si="27"/>
        <v>202.6</v>
      </c>
      <c r="M90" s="5">
        <f t="shared" si="27"/>
        <v>0</v>
      </c>
      <c r="N90" s="5">
        <f t="shared" si="27"/>
        <v>0</v>
      </c>
      <c r="O90" s="5">
        <f t="shared" si="27"/>
        <v>0</v>
      </c>
      <c r="P90" s="5">
        <f t="shared" si="27"/>
        <v>0</v>
      </c>
      <c r="Q90" s="5">
        <f t="shared" si="27"/>
        <v>0</v>
      </c>
      <c r="R90" s="5">
        <f t="shared" si="27"/>
        <v>0</v>
      </c>
      <c r="S90" s="5">
        <f t="shared" si="27"/>
        <v>0</v>
      </c>
      <c r="T90" s="5">
        <f t="shared" si="27"/>
        <v>0</v>
      </c>
      <c r="U90" s="5">
        <f>U91+U92+U93</f>
        <v>0</v>
      </c>
    </row>
    <row r="91" spans="1:21" ht="63.75">
      <c r="A91" s="10" t="s">
        <v>116</v>
      </c>
      <c r="B91" s="6" t="s">
        <v>99</v>
      </c>
      <c r="C91" s="4" t="s">
        <v>175</v>
      </c>
      <c r="D91" s="4"/>
      <c r="E91" s="4" t="s">
        <v>155</v>
      </c>
      <c r="F91" s="4">
        <f>SUM(G91:I91)</f>
        <v>0</v>
      </c>
      <c r="G91" s="4">
        <f aca="true" t="shared" si="28" ref="G91:I93">SUM(K91+O91+S91)</f>
        <v>0</v>
      </c>
      <c r="H91" s="4">
        <f t="shared" si="28"/>
        <v>0</v>
      </c>
      <c r="I91" s="4">
        <f t="shared" si="28"/>
        <v>0</v>
      </c>
      <c r="J91" s="4">
        <f>SUM(K91:M91)</f>
        <v>0</v>
      </c>
      <c r="K91" s="4">
        <v>0</v>
      </c>
      <c r="L91" s="4">
        <v>0</v>
      </c>
      <c r="M91" s="4">
        <v>0</v>
      </c>
      <c r="N91" s="4">
        <f>SUM(O91:Q91)</f>
        <v>0</v>
      </c>
      <c r="O91" s="4">
        <v>0</v>
      </c>
      <c r="P91" s="4">
        <v>0</v>
      </c>
      <c r="Q91" s="4">
        <v>0</v>
      </c>
      <c r="R91" s="4">
        <f>SUM(S91:U91)</f>
        <v>0</v>
      </c>
      <c r="S91" s="4">
        <v>0</v>
      </c>
      <c r="T91" s="4">
        <v>0</v>
      </c>
      <c r="U91" s="4">
        <v>0</v>
      </c>
    </row>
    <row r="92" spans="1:21" ht="106.5" customHeight="1">
      <c r="A92" s="10" t="s">
        <v>117</v>
      </c>
      <c r="B92" s="6" t="s">
        <v>100</v>
      </c>
      <c r="C92" s="10" t="s">
        <v>156</v>
      </c>
      <c r="D92" s="10"/>
      <c r="E92" s="10" t="s">
        <v>156</v>
      </c>
      <c r="F92" s="4">
        <f>SUM(G92:I92)</f>
        <v>202.6</v>
      </c>
      <c r="G92" s="4">
        <f t="shared" si="28"/>
        <v>0</v>
      </c>
      <c r="H92" s="4">
        <f t="shared" si="28"/>
        <v>202.6</v>
      </c>
      <c r="I92" s="4">
        <f t="shared" si="28"/>
        <v>0</v>
      </c>
      <c r="J92" s="4">
        <f>SUM(K92:M92)</f>
        <v>202.6</v>
      </c>
      <c r="K92" s="4">
        <v>0</v>
      </c>
      <c r="L92" s="4">
        <v>202.6</v>
      </c>
      <c r="M92" s="4">
        <v>0</v>
      </c>
      <c r="N92" s="4">
        <f>SUM(O92:Q92)</f>
        <v>0</v>
      </c>
      <c r="O92" s="4">
        <v>0</v>
      </c>
      <c r="P92" s="4">
        <v>0</v>
      </c>
      <c r="Q92" s="4">
        <v>0</v>
      </c>
      <c r="R92" s="4">
        <f>SUM(S92:U92)</f>
        <v>0</v>
      </c>
      <c r="S92" s="4">
        <v>0</v>
      </c>
      <c r="T92" s="4">
        <v>0</v>
      </c>
      <c r="U92" s="4">
        <v>0</v>
      </c>
    </row>
    <row r="93" spans="1:21" ht="102">
      <c r="A93" s="10" t="s">
        <v>118</v>
      </c>
      <c r="B93" s="6" t="s">
        <v>101</v>
      </c>
      <c r="C93" s="10" t="s">
        <v>157</v>
      </c>
      <c r="D93" s="4"/>
      <c r="E93" s="10" t="s">
        <v>157</v>
      </c>
      <c r="F93" s="4">
        <f>SUM(G93:I93)</f>
        <v>0</v>
      </c>
      <c r="G93" s="4">
        <f t="shared" si="28"/>
        <v>0</v>
      </c>
      <c r="H93" s="4">
        <f t="shared" si="28"/>
        <v>0</v>
      </c>
      <c r="I93" s="4">
        <f t="shared" si="28"/>
        <v>0</v>
      </c>
      <c r="J93" s="4">
        <f>SUM(K93:M93)</f>
        <v>0</v>
      </c>
      <c r="K93" s="4">
        <v>0</v>
      </c>
      <c r="L93" s="4">
        <v>0</v>
      </c>
      <c r="M93" s="4">
        <v>0</v>
      </c>
      <c r="N93" s="4">
        <f>SUM(O93:Q93)</f>
        <v>0</v>
      </c>
      <c r="O93" s="4">
        <v>0</v>
      </c>
      <c r="P93" s="4">
        <v>0</v>
      </c>
      <c r="Q93" s="4">
        <v>0</v>
      </c>
      <c r="R93" s="4">
        <f>SUM(S93:U93)</f>
        <v>0</v>
      </c>
      <c r="S93" s="4">
        <v>0</v>
      </c>
      <c r="T93" s="4">
        <v>0</v>
      </c>
      <c r="U93" s="4">
        <v>0</v>
      </c>
    </row>
    <row r="94" spans="1:21" ht="12.75">
      <c r="A94" s="54" t="s">
        <v>119</v>
      </c>
      <c r="B94" s="54"/>
      <c r="C94" s="4"/>
      <c r="D94" s="4"/>
      <c r="E94" s="4"/>
      <c r="F94" s="4">
        <f aca="true" t="shared" si="29" ref="F94:L94">SUM(F71+F75+F79+F83+F87+F91)</f>
        <v>25536.1</v>
      </c>
      <c r="G94" s="4">
        <f t="shared" si="29"/>
        <v>0</v>
      </c>
      <c r="H94" s="4">
        <f t="shared" si="29"/>
        <v>25536.1</v>
      </c>
      <c r="I94" s="4">
        <f t="shared" si="29"/>
        <v>0</v>
      </c>
      <c r="J94" s="4">
        <f t="shared" si="29"/>
        <v>250</v>
      </c>
      <c r="K94" s="4">
        <f>SUM(K71+K75+K79+K83+K87+K91)</f>
        <v>0</v>
      </c>
      <c r="L94" s="4">
        <f t="shared" si="29"/>
        <v>250</v>
      </c>
      <c r="M94" s="4">
        <f aca="true" t="shared" si="30" ref="M94:U94">M91+M87+M83+M79+N75+M71</f>
        <v>0</v>
      </c>
      <c r="N94" s="4">
        <f t="shared" si="30"/>
        <v>8867.5</v>
      </c>
      <c r="O94" s="4">
        <f t="shared" si="30"/>
        <v>0</v>
      </c>
      <c r="P94" s="4">
        <f t="shared" si="30"/>
        <v>8867.5</v>
      </c>
      <c r="Q94" s="4">
        <f t="shared" si="30"/>
        <v>0</v>
      </c>
      <c r="R94" s="4">
        <f t="shared" si="30"/>
        <v>16418.6</v>
      </c>
      <c r="S94" s="4">
        <f t="shared" si="30"/>
        <v>0</v>
      </c>
      <c r="T94" s="4">
        <f t="shared" si="30"/>
        <v>16418.6</v>
      </c>
      <c r="U94" s="4">
        <f t="shared" si="30"/>
        <v>0</v>
      </c>
    </row>
    <row r="95" spans="1:21" ht="12.75">
      <c r="A95" s="54" t="s">
        <v>120</v>
      </c>
      <c r="B95" s="54"/>
      <c r="C95" s="4"/>
      <c r="D95" s="4"/>
      <c r="E95" s="4"/>
      <c r="F95" s="4">
        <f>SUM(F72+F76+F80+F84+F88+F92)</f>
        <v>59674.299999999996</v>
      </c>
      <c r="G95" s="4">
        <f aca="true" t="shared" si="31" ref="G95:U95">G72+G76+G80+G88+G92</f>
        <v>22966.6</v>
      </c>
      <c r="H95" s="4">
        <f t="shared" si="31"/>
        <v>34062.7</v>
      </c>
      <c r="I95" s="4">
        <f t="shared" si="31"/>
        <v>0</v>
      </c>
      <c r="J95" s="4">
        <f>SUM(J72+J76+J80+J84+J88+J92)</f>
        <v>59674.299999999996</v>
      </c>
      <c r="K95" s="4">
        <f>SUM(K72+K76+K80+K84+K88+K92)</f>
        <v>22966.6</v>
      </c>
      <c r="L95" s="4">
        <f>SUM(L72+L76+L80+L84+L88+L92)</f>
        <v>36707.7</v>
      </c>
      <c r="M95" s="4">
        <f t="shared" si="31"/>
        <v>0</v>
      </c>
      <c r="N95" s="4">
        <f t="shared" si="31"/>
        <v>0</v>
      </c>
      <c r="O95" s="4">
        <f t="shared" si="31"/>
        <v>0</v>
      </c>
      <c r="P95" s="4">
        <f t="shared" si="31"/>
        <v>0</v>
      </c>
      <c r="Q95" s="4">
        <f t="shared" si="31"/>
        <v>0</v>
      </c>
      <c r="R95" s="4">
        <f t="shared" si="31"/>
        <v>0</v>
      </c>
      <c r="S95" s="4">
        <f t="shared" si="31"/>
        <v>0</v>
      </c>
      <c r="T95" s="4">
        <f t="shared" si="31"/>
        <v>0</v>
      </c>
      <c r="U95" s="4">
        <f t="shared" si="31"/>
        <v>0</v>
      </c>
    </row>
    <row r="96" spans="1:21" ht="12.75">
      <c r="A96" s="52" t="s">
        <v>121</v>
      </c>
      <c r="B96" s="52"/>
      <c r="C96" s="4"/>
      <c r="D96" s="4"/>
      <c r="E96" s="4"/>
      <c r="F96" s="4">
        <f>SUM(F73+F77+F81+F85+F89+F93)</f>
        <v>0</v>
      </c>
      <c r="G96" s="4">
        <f aca="true" t="shared" si="32" ref="G96:U96">G73+G77+G81+G85+G89+G93</f>
        <v>0</v>
      </c>
      <c r="H96" s="4">
        <f t="shared" si="32"/>
        <v>0</v>
      </c>
      <c r="I96" s="4">
        <f t="shared" si="32"/>
        <v>0</v>
      </c>
      <c r="J96" s="4">
        <f t="shared" si="32"/>
        <v>0</v>
      </c>
      <c r="K96" s="4">
        <f t="shared" si="32"/>
        <v>0</v>
      </c>
      <c r="L96" s="4">
        <f t="shared" si="32"/>
        <v>0</v>
      </c>
      <c r="M96" s="4">
        <f t="shared" si="32"/>
        <v>0</v>
      </c>
      <c r="N96" s="4">
        <f t="shared" si="32"/>
        <v>0</v>
      </c>
      <c r="O96" s="4">
        <f t="shared" si="32"/>
        <v>0</v>
      </c>
      <c r="P96" s="4">
        <f t="shared" si="32"/>
        <v>0</v>
      </c>
      <c r="Q96" s="4">
        <f t="shared" si="32"/>
        <v>0</v>
      </c>
      <c r="R96" s="4">
        <f t="shared" si="32"/>
        <v>0</v>
      </c>
      <c r="S96" s="4">
        <f t="shared" si="32"/>
        <v>0</v>
      </c>
      <c r="T96" s="4">
        <f t="shared" si="32"/>
        <v>0</v>
      </c>
      <c r="U96" s="4">
        <f t="shared" si="32"/>
        <v>0</v>
      </c>
    </row>
    <row r="97" spans="1:21" s="1" customFormat="1" ht="27.75" customHeight="1">
      <c r="A97" s="53" t="s">
        <v>122</v>
      </c>
      <c r="B97" s="53"/>
      <c r="C97" s="4"/>
      <c r="D97" s="4"/>
      <c r="E97" s="4"/>
      <c r="F97" s="5">
        <f>SUM(J97+N97+R97)</f>
        <v>85210.4</v>
      </c>
      <c r="G97" s="5">
        <f>K97+O97+S97</f>
        <v>22966.6</v>
      </c>
      <c r="H97" s="5">
        <f>L97+P97+T97</f>
        <v>62243.799999999996</v>
      </c>
      <c r="I97" s="5">
        <v>0</v>
      </c>
      <c r="J97" s="5">
        <f>SUM(J94:J96)</f>
        <v>59924.299999999996</v>
      </c>
      <c r="K97" s="5">
        <f>SUM(K94:K96)</f>
        <v>22966.6</v>
      </c>
      <c r="L97" s="5">
        <f>SUM(L94:L96)</f>
        <v>36957.7</v>
      </c>
      <c r="M97" s="5">
        <v>0</v>
      </c>
      <c r="N97" s="5">
        <f>SUM(N94:N96)</f>
        <v>8867.5</v>
      </c>
      <c r="O97" s="5">
        <f>SUM(O94:O96)</f>
        <v>0</v>
      </c>
      <c r="P97" s="5">
        <f>SUM(P94:P96)</f>
        <v>8867.5</v>
      </c>
      <c r="Q97" s="5">
        <v>0</v>
      </c>
      <c r="R97" s="5">
        <f>SUM(R94:R96)</f>
        <v>16418.6</v>
      </c>
      <c r="S97" s="5">
        <f>SUM(S94:S96)</f>
        <v>0</v>
      </c>
      <c r="T97" s="5">
        <f>SUM(T94:T96)</f>
        <v>16418.6</v>
      </c>
      <c r="U97" s="5">
        <v>0</v>
      </c>
    </row>
    <row r="98" spans="1:21" s="1" customFormat="1" ht="12.75">
      <c r="A98" s="53" t="s">
        <v>165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ht="161.25" customHeight="1">
      <c r="A99" s="5" t="s">
        <v>97</v>
      </c>
      <c r="B99" s="11" t="s">
        <v>123</v>
      </c>
      <c r="C99" s="10" t="s">
        <v>158</v>
      </c>
      <c r="D99" s="4"/>
      <c r="E99" s="10" t="s">
        <v>176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63.75">
      <c r="A100" s="4" t="s">
        <v>12</v>
      </c>
      <c r="B100" s="3" t="s">
        <v>184</v>
      </c>
      <c r="C100" s="4" t="s">
        <v>159</v>
      </c>
      <c r="D100" s="4" t="s">
        <v>136</v>
      </c>
      <c r="E100" s="4" t="s">
        <v>177</v>
      </c>
      <c r="F100" s="16">
        <f>J100+N100+R100</f>
        <v>92720.6</v>
      </c>
      <c r="G100" s="4">
        <f>K100+O100+S100</f>
        <v>65928.6</v>
      </c>
      <c r="H100" s="4">
        <f>L100+P100+T100</f>
        <v>10792</v>
      </c>
      <c r="I100" s="4">
        <f>M100+Q100+U100</f>
        <v>16000</v>
      </c>
      <c r="J100" s="16">
        <f>K100+L100+M100</f>
        <v>89323.6</v>
      </c>
      <c r="K100" s="4">
        <v>65928.6</v>
      </c>
      <c r="L100" s="4">
        <v>7395</v>
      </c>
      <c r="M100" s="4">
        <v>16000</v>
      </c>
      <c r="N100" s="4">
        <v>3397</v>
      </c>
      <c r="O100" s="4">
        <v>0</v>
      </c>
      <c r="P100" s="4">
        <v>3397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</row>
    <row r="101" spans="1:21" ht="25.5">
      <c r="A101" s="4" t="s">
        <v>20</v>
      </c>
      <c r="B101" s="4" t="s">
        <v>124</v>
      </c>
      <c r="C101" s="4" t="s">
        <v>159</v>
      </c>
      <c r="D101" s="4" t="s">
        <v>135</v>
      </c>
      <c r="E101" s="4" t="s">
        <v>177</v>
      </c>
      <c r="F101" s="4">
        <f>J101+N101+R101</f>
        <v>3300</v>
      </c>
      <c r="G101" s="4">
        <f>K101+O101+S101</f>
        <v>2100</v>
      </c>
      <c r="H101" s="4">
        <v>1200</v>
      </c>
      <c r="I101" s="4">
        <v>0</v>
      </c>
      <c r="J101" s="4">
        <v>3300</v>
      </c>
      <c r="K101" s="4">
        <v>2100</v>
      </c>
      <c r="L101" s="4">
        <v>1200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</row>
    <row r="102" spans="1:21" ht="12.75">
      <c r="A102" s="4"/>
      <c r="B102" s="5" t="s">
        <v>24</v>
      </c>
      <c r="C102" s="4"/>
      <c r="D102" s="4"/>
      <c r="E102" s="4"/>
      <c r="F102" s="4">
        <f>F100+F101</f>
        <v>96020.6</v>
      </c>
      <c r="G102" s="4">
        <f aca="true" t="shared" si="33" ref="G102:U102">G100+G101</f>
        <v>68028.6</v>
      </c>
      <c r="H102" s="4">
        <f t="shared" si="33"/>
        <v>11992</v>
      </c>
      <c r="I102" s="4">
        <f t="shared" si="33"/>
        <v>16000</v>
      </c>
      <c r="J102" s="16">
        <f t="shared" si="33"/>
        <v>92623.6</v>
      </c>
      <c r="K102" s="4">
        <f t="shared" si="33"/>
        <v>68028.6</v>
      </c>
      <c r="L102" s="4">
        <f t="shared" si="33"/>
        <v>8595</v>
      </c>
      <c r="M102" s="4">
        <f t="shared" si="33"/>
        <v>16000</v>
      </c>
      <c r="N102" s="4">
        <v>3397</v>
      </c>
      <c r="O102" s="4">
        <f t="shared" si="33"/>
        <v>0</v>
      </c>
      <c r="P102" s="4">
        <f t="shared" si="33"/>
        <v>3397</v>
      </c>
      <c r="Q102" s="4">
        <f t="shared" si="33"/>
        <v>0</v>
      </c>
      <c r="R102" s="4">
        <f t="shared" si="33"/>
        <v>0</v>
      </c>
      <c r="S102" s="4">
        <f t="shared" si="33"/>
        <v>0</v>
      </c>
      <c r="T102" s="4">
        <f t="shared" si="33"/>
        <v>0</v>
      </c>
      <c r="U102" s="4">
        <f t="shared" si="33"/>
        <v>0</v>
      </c>
    </row>
    <row r="103" spans="1:21" ht="51">
      <c r="A103" s="4" t="s">
        <v>102</v>
      </c>
      <c r="B103" s="7" t="s">
        <v>125</v>
      </c>
      <c r="C103" s="4" t="s">
        <v>159</v>
      </c>
      <c r="D103" s="4"/>
      <c r="E103" s="4" t="s">
        <v>177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25.5">
      <c r="A104" s="4" t="s">
        <v>26</v>
      </c>
      <c r="B104" s="3" t="s">
        <v>185</v>
      </c>
      <c r="C104" s="4" t="s">
        <v>159</v>
      </c>
      <c r="D104" s="4" t="s">
        <v>133</v>
      </c>
      <c r="E104" s="4" t="s">
        <v>177</v>
      </c>
      <c r="F104" s="4">
        <f>G104+H104+I104</f>
        <v>28024.6</v>
      </c>
      <c r="G104" s="4">
        <f>K104+O104+S104</f>
        <v>22176</v>
      </c>
      <c r="H104" s="4">
        <f>L104+P104+T104</f>
        <v>5848.6</v>
      </c>
      <c r="I104" s="4">
        <f>M104+Q104+U104</f>
        <v>0</v>
      </c>
      <c r="J104" s="4">
        <v>0</v>
      </c>
      <c r="K104" s="4">
        <v>0</v>
      </c>
      <c r="L104" s="4">
        <v>0</v>
      </c>
      <c r="M104" s="4">
        <v>0</v>
      </c>
      <c r="N104" s="4">
        <f>O104+P104+Q104</f>
        <v>12842</v>
      </c>
      <c r="O104" s="4">
        <v>11088</v>
      </c>
      <c r="P104" s="4">
        <v>1754</v>
      </c>
      <c r="Q104" s="4">
        <v>0</v>
      </c>
      <c r="R104" s="4">
        <f>S104+T104+U104</f>
        <v>15182.6</v>
      </c>
      <c r="S104" s="4">
        <v>11088</v>
      </c>
      <c r="T104" s="4">
        <v>4094.6</v>
      </c>
      <c r="U104" s="4">
        <v>0</v>
      </c>
    </row>
    <row r="105" spans="1:21" ht="25.5">
      <c r="A105" s="4" t="s">
        <v>30</v>
      </c>
      <c r="B105" s="3" t="s">
        <v>186</v>
      </c>
      <c r="C105" s="4" t="s">
        <v>159</v>
      </c>
      <c r="D105" s="4" t="s">
        <v>134</v>
      </c>
      <c r="E105" s="4" t="s">
        <v>177</v>
      </c>
      <c r="F105" s="4">
        <f>G105+H105+I105</f>
        <v>29544</v>
      </c>
      <c r="G105" s="4">
        <f>K105+O105+S105</f>
        <v>23313.6</v>
      </c>
      <c r="H105" s="4">
        <f>L106+P105+T105</f>
        <v>6230.4</v>
      </c>
      <c r="I105" s="4">
        <f>M105+Q105+U105</f>
        <v>0</v>
      </c>
      <c r="J105" s="4">
        <v>2500</v>
      </c>
      <c r="K105" s="4">
        <v>0</v>
      </c>
      <c r="L105" s="4">
        <v>2500</v>
      </c>
      <c r="M105" s="4">
        <v>0</v>
      </c>
      <c r="N105" s="4">
        <f>O105+P105+Q105</f>
        <v>12776.8</v>
      </c>
      <c r="O105" s="4">
        <v>11656.8</v>
      </c>
      <c r="P105" s="4">
        <v>1120</v>
      </c>
      <c r="Q105" s="4">
        <v>0</v>
      </c>
      <c r="R105" s="4">
        <f>S105+T105+U105</f>
        <v>14267.199999999999</v>
      </c>
      <c r="S105" s="4">
        <v>11656.8</v>
      </c>
      <c r="T105" s="4">
        <v>2610.4</v>
      </c>
      <c r="U105" s="4">
        <v>0</v>
      </c>
    </row>
    <row r="106" spans="1:21" ht="12.75">
      <c r="A106" s="4"/>
      <c r="B106" s="5" t="s">
        <v>24</v>
      </c>
      <c r="C106" s="4"/>
      <c r="D106" s="4"/>
      <c r="E106" s="4"/>
      <c r="F106" s="4">
        <f aca="true" t="shared" si="34" ref="F106:U106">F104+F105</f>
        <v>57568.6</v>
      </c>
      <c r="G106" s="4">
        <f t="shared" si="34"/>
        <v>45489.6</v>
      </c>
      <c r="H106" s="4">
        <f t="shared" si="34"/>
        <v>12079</v>
      </c>
      <c r="I106" s="4">
        <f t="shared" si="34"/>
        <v>0</v>
      </c>
      <c r="J106" s="4">
        <f t="shared" si="34"/>
        <v>2500</v>
      </c>
      <c r="K106" s="4">
        <f t="shared" si="34"/>
        <v>0</v>
      </c>
      <c r="L106" s="4">
        <f t="shared" si="34"/>
        <v>2500</v>
      </c>
      <c r="M106" s="4">
        <f t="shared" si="34"/>
        <v>0</v>
      </c>
      <c r="N106" s="4">
        <f t="shared" si="34"/>
        <v>25618.8</v>
      </c>
      <c r="O106" s="4">
        <f t="shared" si="34"/>
        <v>22744.8</v>
      </c>
      <c r="P106" s="4">
        <f t="shared" si="34"/>
        <v>2874</v>
      </c>
      <c r="Q106" s="4">
        <f t="shared" si="34"/>
        <v>0</v>
      </c>
      <c r="R106" s="4">
        <f t="shared" si="34"/>
        <v>29449.8</v>
      </c>
      <c r="S106" s="4">
        <f t="shared" si="34"/>
        <v>22744.8</v>
      </c>
      <c r="T106" s="4">
        <f t="shared" si="34"/>
        <v>6705</v>
      </c>
      <c r="U106" s="4">
        <f t="shared" si="34"/>
        <v>0</v>
      </c>
    </row>
    <row r="107" spans="1:21" ht="25.5">
      <c r="A107" s="4"/>
      <c r="B107" s="5" t="s">
        <v>126</v>
      </c>
      <c r="C107" s="4"/>
      <c r="D107" s="4"/>
      <c r="E107" s="4"/>
      <c r="F107" s="5">
        <f>J107+N107+R107</f>
        <v>153589.2</v>
      </c>
      <c r="G107" s="5">
        <f>K107+O107+S107</f>
        <v>113518.20000000001</v>
      </c>
      <c r="H107" s="5">
        <f>L107+P107+T107</f>
        <v>24071</v>
      </c>
      <c r="I107" s="5">
        <f>M107+Q107+U107</f>
        <v>16000</v>
      </c>
      <c r="J107" s="5">
        <f aca="true" t="shared" si="35" ref="J107:Q107">J102+J106</f>
        <v>95123.6</v>
      </c>
      <c r="K107" s="5">
        <f t="shared" si="35"/>
        <v>68028.6</v>
      </c>
      <c r="L107" s="5">
        <f t="shared" si="35"/>
        <v>11095</v>
      </c>
      <c r="M107" s="5">
        <f t="shared" si="35"/>
        <v>16000</v>
      </c>
      <c r="N107" s="5">
        <f t="shared" si="35"/>
        <v>29015.8</v>
      </c>
      <c r="O107" s="5">
        <f t="shared" si="35"/>
        <v>22744.8</v>
      </c>
      <c r="P107" s="5">
        <f t="shared" si="35"/>
        <v>6271</v>
      </c>
      <c r="Q107" s="5">
        <f t="shared" si="35"/>
        <v>0</v>
      </c>
      <c r="R107" s="5">
        <f>R102+R106</f>
        <v>29449.8</v>
      </c>
      <c r="S107" s="5">
        <f>S102+S106</f>
        <v>22744.8</v>
      </c>
      <c r="T107" s="5">
        <f>T102+T106</f>
        <v>6705</v>
      </c>
      <c r="U107" s="5">
        <f>U102+U106</f>
        <v>0</v>
      </c>
    </row>
    <row r="108" spans="1:22" ht="25.5">
      <c r="A108" s="4"/>
      <c r="B108" s="5" t="s">
        <v>127</v>
      </c>
      <c r="C108" s="4"/>
      <c r="D108" s="4"/>
      <c r="E108" s="4"/>
      <c r="F108" s="13">
        <f>F68+F97+F107</f>
        <v>262434.8</v>
      </c>
      <c r="G108" s="5">
        <f aca="true" t="shared" si="36" ref="G108:U108">G68+G97+G107</f>
        <v>147146.40000000002</v>
      </c>
      <c r="H108" s="5">
        <f t="shared" si="36"/>
        <v>99288.4</v>
      </c>
      <c r="I108" s="5">
        <f t="shared" si="36"/>
        <v>16000</v>
      </c>
      <c r="J108" s="13">
        <f t="shared" si="36"/>
        <v>164320.9</v>
      </c>
      <c r="K108" s="5">
        <f t="shared" si="36"/>
        <v>93247.20000000001</v>
      </c>
      <c r="L108" s="5">
        <f t="shared" si="36"/>
        <v>55073.7</v>
      </c>
      <c r="M108" s="5">
        <f t="shared" si="36"/>
        <v>16000</v>
      </c>
      <c r="N108" s="5">
        <f t="shared" si="36"/>
        <v>44896.2</v>
      </c>
      <c r="O108" s="5">
        <f t="shared" si="36"/>
        <v>26809.5</v>
      </c>
      <c r="P108" s="5">
        <f t="shared" si="36"/>
        <v>18086.7</v>
      </c>
      <c r="Q108" s="5">
        <f t="shared" si="36"/>
        <v>0</v>
      </c>
      <c r="R108" s="5">
        <f t="shared" si="36"/>
        <v>53217.7</v>
      </c>
      <c r="S108" s="5">
        <f t="shared" si="36"/>
        <v>27089.699999999997</v>
      </c>
      <c r="T108" s="5">
        <f t="shared" si="36"/>
        <v>26128</v>
      </c>
      <c r="U108" s="5">
        <f t="shared" si="36"/>
        <v>0</v>
      </c>
      <c r="V108" s="8">
        <f>U108+T108+S108+Q108+P108+O108+M108+L108+K108</f>
        <v>262434.8</v>
      </c>
    </row>
    <row r="109" spans="6:18" ht="12.75">
      <c r="F109" s="14">
        <f>J108+N108+R108</f>
        <v>262434.8</v>
      </c>
      <c r="G109" s="14">
        <f>K108+O108+S108</f>
        <v>147146.40000000002</v>
      </c>
      <c r="H109">
        <f>L108+P108+T108</f>
        <v>99288.4</v>
      </c>
      <c r="I109">
        <f>M108+Q108+U108</f>
        <v>16000</v>
      </c>
      <c r="J109" s="14">
        <f>K108+L108+M108</f>
        <v>164320.90000000002</v>
      </c>
      <c r="N109" s="14">
        <f>O108+P108+Q108</f>
        <v>44896.2</v>
      </c>
      <c r="R109" s="14">
        <f>S108+T108+U108</f>
        <v>53217.7</v>
      </c>
    </row>
  </sheetData>
  <sheetProtection/>
  <mergeCells count="78">
    <mergeCell ref="Q2:U2"/>
    <mergeCell ref="A3:U3"/>
    <mergeCell ref="Q1:U1"/>
    <mergeCell ref="A4:A7"/>
    <mergeCell ref="B4:B7"/>
    <mergeCell ref="C4:C7"/>
    <mergeCell ref="D4:D7"/>
    <mergeCell ref="K6:M6"/>
    <mergeCell ref="F4:U4"/>
    <mergeCell ref="F5:I5"/>
    <mergeCell ref="O6:Q6"/>
    <mergeCell ref="R6:R7"/>
    <mergeCell ref="S6:U6"/>
    <mergeCell ref="F6:F7"/>
    <mergeCell ref="G6:I6"/>
    <mergeCell ref="J6:J7"/>
    <mergeCell ref="A23:U23"/>
    <mergeCell ref="A12:A15"/>
    <mergeCell ref="E4:E7"/>
    <mergeCell ref="J5:M5"/>
    <mergeCell ref="N5:Q5"/>
    <mergeCell ref="R5:U5"/>
    <mergeCell ref="A22:B22"/>
    <mergeCell ref="A9:U9"/>
    <mergeCell ref="A10:U10"/>
    <mergeCell ref="N6:N7"/>
    <mergeCell ref="A38:A39"/>
    <mergeCell ref="B38:B39"/>
    <mergeCell ref="D38:D39"/>
    <mergeCell ref="F38:F39"/>
    <mergeCell ref="E38:E39"/>
    <mergeCell ref="C38:C39"/>
    <mergeCell ref="U38:U39"/>
    <mergeCell ref="O38:O39"/>
    <mergeCell ref="P38:P39"/>
    <mergeCell ref="Q38:Q39"/>
    <mergeCell ref="R38:R39"/>
    <mergeCell ref="S38:S39"/>
    <mergeCell ref="T38:T39"/>
    <mergeCell ref="N40:N41"/>
    <mergeCell ref="G38:G39"/>
    <mergeCell ref="H38:H39"/>
    <mergeCell ref="K38:K39"/>
    <mergeCell ref="H40:H41"/>
    <mergeCell ref="M38:M39"/>
    <mergeCell ref="N38:N39"/>
    <mergeCell ref="I38:I39"/>
    <mergeCell ref="J38:J39"/>
    <mergeCell ref="L38:L39"/>
    <mergeCell ref="U40:U41"/>
    <mergeCell ref="D40:D41"/>
    <mergeCell ref="I40:I41"/>
    <mergeCell ref="T40:T41"/>
    <mergeCell ref="R40:R41"/>
    <mergeCell ref="J40:J41"/>
    <mergeCell ref="S40:S41"/>
    <mergeCell ref="O40:O41"/>
    <mergeCell ref="M40:M41"/>
    <mergeCell ref="Q40:Q41"/>
    <mergeCell ref="L40:L41"/>
    <mergeCell ref="K40:K41"/>
    <mergeCell ref="B40:B41"/>
    <mergeCell ref="F40:F41"/>
    <mergeCell ref="G40:G41"/>
    <mergeCell ref="A59:B59"/>
    <mergeCell ref="C40:C41"/>
    <mergeCell ref="E40:E41"/>
    <mergeCell ref="A40:A41"/>
    <mergeCell ref="P40:P41"/>
    <mergeCell ref="A42:B42"/>
    <mergeCell ref="A98:U98"/>
    <mergeCell ref="A60:U60"/>
    <mergeCell ref="A69:U69"/>
    <mergeCell ref="A94:B94"/>
    <mergeCell ref="A95:B95"/>
    <mergeCell ref="A96:B96"/>
    <mergeCell ref="A97:B97"/>
    <mergeCell ref="A43:U43"/>
  </mergeCells>
  <printOptions horizontalCentered="1"/>
  <pageMargins left="0.1968503937007874" right="0.07874015748031496" top="0.07874015748031496" bottom="0.2362204724409449" header="0.31496062992125984" footer="0.4330708661417323"/>
  <pageSetup firstPageNumber="1" useFirstPageNumber="1" horizontalDpi="600" verticalDpi="600" orientation="landscape" paperSize="9" scale="67" r:id="rId1"/>
  <headerFooter alignWithMargins="0">
    <oddHeader>&amp;C&amp;P</oddHeader>
  </headerFooter>
  <rowBreaks count="5" manualBreakCount="5">
    <brk id="18" max="20" man="1"/>
    <brk id="22" max="20" man="1"/>
    <brk id="28" max="20" man="1"/>
    <brk id="37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="89" zoomScaleNormal="89" zoomScaleSheetLayoutView="70" zoomScalePageLayoutView="60" workbookViewId="0" topLeftCell="A1">
      <pane xSplit="6" ySplit="6" topLeftCell="G10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2" sqref="V2"/>
    </sheetView>
  </sheetViews>
  <sheetFormatPr defaultColWidth="9.00390625" defaultRowHeight="12.75"/>
  <cols>
    <col min="1" max="1" width="5.625" style="23" customWidth="1"/>
    <col min="2" max="2" width="15.75390625" style="23" customWidth="1"/>
    <col min="3" max="4" width="9.125" style="23" customWidth="1"/>
    <col min="5" max="5" width="9.375" style="23" customWidth="1"/>
    <col min="6" max="6" width="9.625" style="23" customWidth="1"/>
    <col min="7" max="7" width="9.875" style="23" bestFit="1" customWidth="1"/>
    <col min="8" max="9" width="9.125" style="23" customWidth="1"/>
    <col min="10" max="10" width="9.875" style="23" customWidth="1"/>
    <col min="11" max="13" width="9.125" style="23" customWidth="1"/>
    <col min="14" max="14" width="10.00390625" style="23" customWidth="1"/>
    <col min="15" max="17" width="9.125" style="23" customWidth="1"/>
    <col min="18" max="18" width="10.00390625" style="23" customWidth="1"/>
    <col min="19" max="16384" width="9.125" style="23" customWidth="1"/>
  </cols>
  <sheetData>
    <row r="1" spans="16:21" ht="46.5" customHeight="1">
      <c r="P1" s="28"/>
      <c r="Q1" s="77" t="s">
        <v>207</v>
      </c>
      <c r="R1" s="77"/>
      <c r="S1" s="77"/>
      <c r="T1" s="77"/>
      <c r="U1" s="77"/>
    </row>
    <row r="2" spans="16:21" ht="57" customHeight="1">
      <c r="P2" s="28"/>
      <c r="Q2" s="77" t="s">
        <v>161</v>
      </c>
      <c r="R2" s="77"/>
      <c r="S2" s="77"/>
      <c r="T2" s="77"/>
      <c r="U2" s="77"/>
    </row>
    <row r="3" spans="1:21" ht="42" customHeight="1">
      <c r="A3" s="78" t="s">
        <v>140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2.75">
      <c r="A4" s="73" t="s">
        <v>0</v>
      </c>
      <c r="B4" s="73" t="s">
        <v>1</v>
      </c>
      <c r="C4" s="73" t="s">
        <v>2</v>
      </c>
      <c r="D4" s="73" t="s">
        <v>3</v>
      </c>
      <c r="E4" s="49" t="s">
        <v>142</v>
      </c>
      <c r="F4" s="46" t="s">
        <v>4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73"/>
      <c r="B5" s="73"/>
      <c r="C5" s="73"/>
      <c r="D5" s="73"/>
      <c r="E5" s="75"/>
      <c r="F5" s="46" t="s">
        <v>5</v>
      </c>
      <c r="G5" s="46"/>
      <c r="H5" s="46"/>
      <c r="I5" s="46"/>
      <c r="J5" s="46" t="s">
        <v>6</v>
      </c>
      <c r="K5" s="46"/>
      <c r="L5" s="46"/>
      <c r="M5" s="46"/>
      <c r="N5" s="46" t="s">
        <v>7</v>
      </c>
      <c r="O5" s="46"/>
      <c r="P5" s="46"/>
      <c r="Q5" s="46"/>
      <c r="R5" s="46" t="s">
        <v>8</v>
      </c>
      <c r="S5" s="46"/>
      <c r="T5" s="46"/>
      <c r="U5" s="46"/>
    </row>
    <row r="6" spans="1:21" ht="13.5" customHeight="1">
      <c r="A6" s="73"/>
      <c r="B6" s="73"/>
      <c r="C6" s="73"/>
      <c r="D6" s="73"/>
      <c r="E6" s="75"/>
      <c r="F6" s="73" t="s">
        <v>9</v>
      </c>
      <c r="G6" s="73" t="s">
        <v>10</v>
      </c>
      <c r="H6" s="73"/>
      <c r="I6" s="73"/>
      <c r="J6" s="73" t="s">
        <v>9</v>
      </c>
      <c r="K6" s="73" t="s">
        <v>10</v>
      </c>
      <c r="L6" s="73"/>
      <c r="M6" s="73"/>
      <c r="N6" s="73" t="s">
        <v>9</v>
      </c>
      <c r="O6" s="73" t="s">
        <v>10</v>
      </c>
      <c r="P6" s="73"/>
      <c r="Q6" s="73"/>
      <c r="R6" s="73" t="s">
        <v>9</v>
      </c>
      <c r="S6" s="73" t="s">
        <v>10</v>
      </c>
      <c r="T6" s="73"/>
      <c r="U6" s="73"/>
    </row>
    <row r="7" spans="1:21" ht="237.75" customHeight="1">
      <c r="A7" s="73"/>
      <c r="B7" s="73"/>
      <c r="C7" s="73"/>
      <c r="D7" s="73"/>
      <c r="E7" s="50"/>
      <c r="F7" s="73"/>
      <c r="G7" s="17" t="s">
        <v>162</v>
      </c>
      <c r="H7" s="17" t="s">
        <v>141</v>
      </c>
      <c r="I7" s="31" t="s">
        <v>190</v>
      </c>
      <c r="J7" s="73"/>
      <c r="K7" s="17" t="s">
        <v>162</v>
      </c>
      <c r="L7" s="17" t="s">
        <v>141</v>
      </c>
      <c r="M7" s="31" t="s">
        <v>190</v>
      </c>
      <c r="N7" s="73"/>
      <c r="O7" s="17" t="s">
        <v>162</v>
      </c>
      <c r="P7" s="17" t="s">
        <v>141</v>
      </c>
      <c r="Q7" s="31" t="s">
        <v>190</v>
      </c>
      <c r="R7" s="73"/>
      <c r="S7" s="17" t="s">
        <v>162</v>
      </c>
      <c r="T7" s="17" t="s">
        <v>141</v>
      </c>
      <c r="U7" s="31" t="s">
        <v>190</v>
      </c>
    </row>
    <row r="8" spans="1:21" ht="12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</row>
    <row r="9" spans="1:21" ht="12.75">
      <c r="A9" s="68" t="s">
        <v>163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12.75">
      <c r="A10" s="46" t="s">
        <v>128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30.5" customHeight="1">
      <c r="A11" s="17" t="s">
        <v>12</v>
      </c>
      <c r="B11" s="18" t="s">
        <v>139</v>
      </c>
      <c r="C11" s="40" t="s">
        <v>143</v>
      </c>
      <c r="D11" s="19" t="s">
        <v>130</v>
      </c>
      <c r="E11" s="19" t="s">
        <v>132</v>
      </c>
      <c r="F11" s="19">
        <f>F12+F16</f>
        <v>4396.2</v>
      </c>
      <c r="G11" s="19">
        <f>G12+G16</f>
        <v>2228.6</v>
      </c>
      <c r="H11" s="19">
        <f aca="true" t="shared" si="0" ref="H11:U11">H12+H16</f>
        <v>2167.6</v>
      </c>
      <c r="I11" s="19">
        <f t="shared" si="0"/>
        <v>0</v>
      </c>
      <c r="J11" s="19">
        <f>J12+J16</f>
        <v>140</v>
      </c>
      <c r="K11" s="19">
        <f>K12+K16</f>
        <v>100</v>
      </c>
      <c r="L11" s="19">
        <f t="shared" si="0"/>
        <v>40</v>
      </c>
      <c r="M11" s="19">
        <f t="shared" si="0"/>
        <v>0</v>
      </c>
      <c r="N11" s="19">
        <f t="shared" si="0"/>
        <v>1796.9</v>
      </c>
      <c r="O11" s="19">
        <f t="shared" si="0"/>
        <v>898.7</v>
      </c>
      <c r="P11" s="19">
        <f t="shared" si="0"/>
        <v>898.2</v>
      </c>
      <c r="Q11" s="19">
        <f t="shared" si="0"/>
        <v>0</v>
      </c>
      <c r="R11" s="19">
        <f>R12+R16</f>
        <v>2459.3</v>
      </c>
      <c r="S11" s="19">
        <f t="shared" si="0"/>
        <v>1229.9</v>
      </c>
      <c r="T11" s="19">
        <f t="shared" si="0"/>
        <v>1229.4</v>
      </c>
      <c r="U11" s="19">
        <f t="shared" si="0"/>
        <v>0</v>
      </c>
    </row>
    <row r="12" spans="1:21" ht="110.25" customHeight="1">
      <c r="A12" s="49" t="s">
        <v>13</v>
      </c>
      <c r="B12" s="41" t="s">
        <v>166</v>
      </c>
      <c r="C12" s="19" t="s">
        <v>132</v>
      </c>
      <c r="D12" s="19" t="s">
        <v>130</v>
      </c>
      <c r="E12" s="19" t="s">
        <v>132</v>
      </c>
      <c r="F12" s="19">
        <f>F13+F14+F15</f>
        <v>3868</v>
      </c>
      <c r="G12" s="19">
        <f>G13+G14+G15</f>
        <v>1934</v>
      </c>
      <c r="H12" s="19">
        <f aca="true" t="shared" si="1" ref="H12:U12">H13+H14+H15</f>
        <v>1934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1610</v>
      </c>
      <c r="O12" s="19">
        <f t="shared" si="1"/>
        <v>805</v>
      </c>
      <c r="P12" s="19">
        <f t="shared" si="1"/>
        <v>805</v>
      </c>
      <c r="Q12" s="19">
        <f t="shared" si="1"/>
        <v>0</v>
      </c>
      <c r="R12" s="19">
        <f t="shared" si="1"/>
        <v>2258</v>
      </c>
      <c r="S12" s="19">
        <f t="shared" si="1"/>
        <v>1129</v>
      </c>
      <c r="T12" s="19">
        <f t="shared" si="1"/>
        <v>1129</v>
      </c>
      <c r="U12" s="19">
        <f t="shared" si="1"/>
        <v>0</v>
      </c>
    </row>
    <row r="13" spans="1:21" ht="25.5">
      <c r="A13" s="75"/>
      <c r="B13" s="18" t="s">
        <v>14</v>
      </c>
      <c r="C13" s="19" t="s">
        <v>132</v>
      </c>
      <c r="D13" s="19" t="s">
        <v>130</v>
      </c>
      <c r="E13" s="19" t="s">
        <v>132</v>
      </c>
      <c r="F13" s="19">
        <v>1720</v>
      </c>
      <c r="G13" s="19">
        <v>860</v>
      </c>
      <c r="H13" s="19">
        <v>860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716</v>
      </c>
      <c r="O13" s="19">
        <v>358</v>
      </c>
      <c r="P13" s="19">
        <v>358</v>
      </c>
      <c r="Q13" s="19">
        <v>0</v>
      </c>
      <c r="R13" s="19">
        <v>1004</v>
      </c>
      <c r="S13" s="19">
        <v>502</v>
      </c>
      <c r="T13" s="19">
        <v>502</v>
      </c>
      <c r="U13" s="19">
        <v>0</v>
      </c>
    </row>
    <row r="14" spans="1:21" ht="25.5">
      <c r="A14" s="75"/>
      <c r="B14" s="18" t="s">
        <v>15</v>
      </c>
      <c r="C14" s="19" t="s">
        <v>132</v>
      </c>
      <c r="D14" s="19" t="s">
        <v>130</v>
      </c>
      <c r="E14" s="19" t="s">
        <v>132</v>
      </c>
      <c r="F14" s="19">
        <v>1288</v>
      </c>
      <c r="G14" s="19">
        <v>644</v>
      </c>
      <c r="H14" s="19">
        <v>644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536</v>
      </c>
      <c r="O14" s="19">
        <v>268</v>
      </c>
      <c r="P14" s="19">
        <v>268</v>
      </c>
      <c r="Q14" s="19">
        <v>0</v>
      </c>
      <c r="R14" s="19">
        <v>752</v>
      </c>
      <c r="S14" s="19">
        <v>376</v>
      </c>
      <c r="T14" s="19">
        <v>376</v>
      </c>
      <c r="U14" s="19">
        <v>0</v>
      </c>
    </row>
    <row r="15" spans="1:21" ht="24.75" customHeight="1">
      <c r="A15" s="50"/>
      <c r="B15" s="34" t="s">
        <v>16</v>
      </c>
      <c r="C15" s="19" t="s">
        <v>132</v>
      </c>
      <c r="D15" s="19" t="s">
        <v>130</v>
      </c>
      <c r="E15" s="19" t="s">
        <v>132</v>
      </c>
      <c r="F15" s="19">
        <v>860</v>
      </c>
      <c r="G15" s="19">
        <v>430</v>
      </c>
      <c r="H15" s="19">
        <v>430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358</v>
      </c>
      <c r="O15" s="19">
        <v>179</v>
      </c>
      <c r="P15" s="19">
        <v>179</v>
      </c>
      <c r="Q15" s="19">
        <v>0</v>
      </c>
      <c r="R15" s="19">
        <v>502</v>
      </c>
      <c r="S15" s="19">
        <v>251</v>
      </c>
      <c r="T15" s="19">
        <v>251</v>
      </c>
      <c r="U15" s="19">
        <v>0</v>
      </c>
    </row>
    <row r="16" spans="1:21" ht="155.25" customHeight="1">
      <c r="A16" s="17" t="s">
        <v>17</v>
      </c>
      <c r="B16" s="18" t="s">
        <v>18</v>
      </c>
      <c r="C16" s="19" t="s">
        <v>132</v>
      </c>
      <c r="D16" s="19" t="s">
        <v>130</v>
      </c>
      <c r="E16" s="19" t="s">
        <v>132</v>
      </c>
      <c r="F16" s="19">
        <f>J16+N16+R16</f>
        <v>528.2</v>
      </c>
      <c r="G16" s="19">
        <f>K16+O16+S16</f>
        <v>294.6</v>
      </c>
      <c r="H16" s="19">
        <f>L16+P16+T16</f>
        <v>233.6</v>
      </c>
      <c r="I16" s="19">
        <v>0</v>
      </c>
      <c r="J16" s="19">
        <f>K16+L16</f>
        <v>140</v>
      </c>
      <c r="K16" s="19">
        <v>100</v>
      </c>
      <c r="L16" s="19">
        <v>40</v>
      </c>
      <c r="M16" s="19">
        <v>0</v>
      </c>
      <c r="N16" s="19">
        <v>186.9</v>
      </c>
      <c r="O16" s="19">
        <v>93.7</v>
      </c>
      <c r="P16" s="19">
        <v>93.2</v>
      </c>
      <c r="Q16" s="19">
        <v>0</v>
      </c>
      <c r="R16" s="19">
        <v>201.3</v>
      </c>
      <c r="S16" s="19">
        <v>100.9</v>
      </c>
      <c r="T16" s="19">
        <v>100.4</v>
      </c>
      <c r="U16" s="19">
        <v>0</v>
      </c>
    </row>
    <row r="17" spans="1:21" ht="135.75" customHeight="1">
      <c r="A17" s="17" t="s">
        <v>20</v>
      </c>
      <c r="B17" s="34" t="s">
        <v>19</v>
      </c>
      <c r="C17" s="19" t="s">
        <v>132</v>
      </c>
      <c r="D17" s="19" t="s">
        <v>130</v>
      </c>
      <c r="E17" s="19" t="s">
        <v>132</v>
      </c>
      <c r="F17" s="19">
        <v>500</v>
      </c>
      <c r="G17" s="19">
        <v>0</v>
      </c>
      <c r="H17" s="19">
        <f>J17+N17+R17</f>
        <v>500</v>
      </c>
      <c r="I17" s="19">
        <v>0</v>
      </c>
      <c r="J17" s="19">
        <v>500</v>
      </c>
      <c r="K17" s="19">
        <v>0</v>
      </c>
      <c r="L17" s="19">
        <v>500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78.75" customHeight="1">
      <c r="A18" s="17" t="s">
        <v>21</v>
      </c>
      <c r="B18" s="18" t="s">
        <v>22</v>
      </c>
      <c r="C18" s="19" t="s">
        <v>132</v>
      </c>
      <c r="D18" s="19" t="s">
        <v>130</v>
      </c>
      <c r="E18" s="19" t="s">
        <v>132</v>
      </c>
      <c r="F18" s="19">
        <f aca="true" t="shared" si="2" ref="F18:U18">F19+F20+F21</f>
        <v>9590</v>
      </c>
      <c r="G18" s="19">
        <f t="shared" si="2"/>
        <v>4890</v>
      </c>
      <c r="H18" s="19">
        <f t="shared" si="2"/>
        <v>4700</v>
      </c>
      <c r="I18" s="19">
        <f t="shared" si="2"/>
        <v>0</v>
      </c>
      <c r="J18" s="19">
        <f t="shared" si="2"/>
        <v>2140</v>
      </c>
      <c r="K18" s="19">
        <f>K19+K20+K21</f>
        <v>1265</v>
      </c>
      <c r="L18" s="19">
        <f>L19+L20+L21</f>
        <v>875</v>
      </c>
      <c r="M18" s="19">
        <f t="shared" si="2"/>
        <v>0</v>
      </c>
      <c r="N18" s="19">
        <f t="shared" si="2"/>
        <v>3900</v>
      </c>
      <c r="O18" s="19">
        <f t="shared" si="2"/>
        <v>1850</v>
      </c>
      <c r="P18" s="19">
        <f t="shared" si="2"/>
        <v>2050</v>
      </c>
      <c r="Q18" s="19">
        <f t="shared" si="2"/>
        <v>0</v>
      </c>
      <c r="R18" s="19">
        <f>R19+R20+R21</f>
        <v>3550</v>
      </c>
      <c r="S18" s="19">
        <f t="shared" si="2"/>
        <v>1775</v>
      </c>
      <c r="T18" s="19">
        <f t="shared" si="2"/>
        <v>1775</v>
      </c>
      <c r="U18" s="19">
        <f t="shared" si="2"/>
        <v>0</v>
      </c>
    </row>
    <row r="19" spans="1:21" ht="224.25" customHeight="1">
      <c r="A19" s="17" t="s">
        <v>131</v>
      </c>
      <c r="B19" s="18" t="s">
        <v>167</v>
      </c>
      <c r="C19" s="19" t="s">
        <v>132</v>
      </c>
      <c r="D19" s="19" t="s">
        <v>130</v>
      </c>
      <c r="E19" s="19" t="s">
        <v>132</v>
      </c>
      <c r="F19" s="19">
        <f>J19+N19+R19</f>
        <v>40</v>
      </c>
      <c r="G19" s="19">
        <f>K19+O19+S19</f>
        <v>40</v>
      </c>
      <c r="H19" s="19">
        <f>L19+P19+T19</f>
        <v>0</v>
      </c>
      <c r="I19" s="19">
        <v>0</v>
      </c>
      <c r="J19" s="19">
        <f>K19+L19+M19</f>
        <v>40</v>
      </c>
      <c r="K19" s="19">
        <v>40</v>
      </c>
      <c r="L19" s="19">
        <v>0</v>
      </c>
      <c r="M19" s="19">
        <v>0</v>
      </c>
      <c r="N19" s="19">
        <f>P19</f>
        <v>0</v>
      </c>
      <c r="O19" s="19">
        <v>0</v>
      </c>
      <c r="P19" s="19">
        <v>0</v>
      </c>
      <c r="Q19" s="19">
        <v>0</v>
      </c>
      <c r="R19" s="19">
        <f>T19</f>
        <v>0</v>
      </c>
      <c r="S19" s="19">
        <v>0</v>
      </c>
      <c r="T19" s="19">
        <v>0</v>
      </c>
      <c r="U19" s="19">
        <v>0</v>
      </c>
    </row>
    <row r="20" spans="1:21" ht="169.5" customHeight="1">
      <c r="A20" s="17" t="s">
        <v>179</v>
      </c>
      <c r="B20" s="18" t="s">
        <v>160</v>
      </c>
      <c r="C20" s="19" t="s">
        <v>132</v>
      </c>
      <c r="D20" s="19" t="s">
        <v>130</v>
      </c>
      <c r="E20" s="19" t="s">
        <v>132</v>
      </c>
      <c r="F20" s="19">
        <v>9350</v>
      </c>
      <c r="G20" s="19">
        <v>4850</v>
      </c>
      <c r="H20" s="19">
        <f>L20+P20+T20</f>
        <v>4500</v>
      </c>
      <c r="I20" s="19">
        <v>0</v>
      </c>
      <c r="J20" s="19">
        <v>2100</v>
      </c>
      <c r="K20" s="19">
        <v>1225</v>
      </c>
      <c r="L20" s="19">
        <v>875</v>
      </c>
      <c r="M20" s="19">
        <v>0</v>
      </c>
      <c r="N20" s="19">
        <v>3700</v>
      </c>
      <c r="O20" s="19">
        <v>1850</v>
      </c>
      <c r="P20" s="19">
        <v>1850</v>
      </c>
      <c r="Q20" s="19">
        <v>0</v>
      </c>
      <c r="R20" s="19">
        <v>3550</v>
      </c>
      <c r="S20" s="19">
        <v>1775</v>
      </c>
      <c r="T20" s="19">
        <v>1775</v>
      </c>
      <c r="U20" s="19">
        <v>0</v>
      </c>
    </row>
    <row r="21" spans="1:21" ht="99.75" customHeight="1">
      <c r="A21" s="17" t="s">
        <v>180</v>
      </c>
      <c r="B21" s="34" t="s">
        <v>23</v>
      </c>
      <c r="C21" s="19" t="s">
        <v>132</v>
      </c>
      <c r="D21" s="19" t="s">
        <v>130</v>
      </c>
      <c r="E21" s="19" t="s">
        <v>132</v>
      </c>
      <c r="F21" s="19">
        <v>200</v>
      </c>
      <c r="G21" s="19">
        <v>0</v>
      </c>
      <c r="H21" s="19">
        <f>L21+P21+T21</f>
        <v>200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200</v>
      </c>
      <c r="O21" s="19">
        <v>0</v>
      </c>
      <c r="P21" s="19">
        <v>200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s="32" customFormat="1" ht="12.75">
      <c r="A22" s="68" t="s">
        <v>9</v>
      </c>
      <c r="B22" s="68"/>
      <c r="C22" s="19"/>
      <c r="D22" s="19"/>
      <c r="E22" s="19"/>
      <c r="F22" s="19">
        <f>J22+N22+R22</f>
        <v>14486.2</v>
      </c>
      <c r="G22" s="19">
        <f>G11+G17+G18</f>
        <v>7118.6</v>
      </c>
      <c r="H22" s="19">
        <f aca="true" t="shared" si="3" ref="H22:U22">H11+H17+H18</f>
        <v>7367.6</v>
      </c>
      <c r="I22" s="19">
        <f t="shared" si="3"/>
        <v>0</v>
      </c>
      <c r="J22" s="19">
        <f t="shared" si="3"/>
        <v>2780</v>
      </c>
      <c r="K22" s="19">
        <f t="shared" si="3"/>
        <v>1365</v>
      </c>
      <c r="L22" s="19">
        <f t="shared" si="3"/>
        <v>1415</v>
      </c>
      <c r="M22" s="19">
        <f t="shared" si="3"/>
        <v>0</v>
      </c>
      <c r="N22" s="19">
        <f t="shared" si="3"/>
        <v>5696.9</v>
      </c>
      <c r="O22" s="19">
        <f t="shared" si="3"/>
        <v>2748.7</v>
      </c>
      <c r="P22" s="19">
        <f t="shared" si="3"/>
        <v>2948.2</v>
      </c>
      <c r="Q22" s="19">
        <f t="shared" si="3"/>
        <v>0</v>
      </c>
      <c r="R22" s="19">
        <f>R11+R17+R18</f>
        <v>6009.3</v>
      </c>
      <c r="S22" s="19">
        <f t="shared" si="3"/>
        <v>3004.9</v>
      </c>
      <c r="T22" s="19">
        <f t="shared" si="3"/>
        <v>3004.4</v>
      </c>
      <c r="U22" s="19">
        <f t="shared" si="3"/>
        <v>0</v>
      </c>
    </row>
    <row r="23" spans="1:21" s="32" customFormat="1" ht="12.75">
      <c r="A23" s="68" t="s">
        <v>25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54" customHeight="1">
      <c r="A24" s="17" t="s">
        <v>26</v>
      </c>
      <c r="B24" s="18" t="s">
        <v>27</v>
      </c>
      <c r="C24" s="19" t="s">
        <v>132</v>
      </c>
      <c r="D24" s="19" t="s">
        <v>130</v>
      </c>
      <c r="E24" s="19" t="s">
        <v>132</v>
      </c>
      <c r="F24" s="19">
        <f>J24+N24+R24</f>
        <v>3694</v>
      </c>
      <c r="G24" s="19">
        <f>G25</f>
        <v>3694</v>
      </c>
      <c r="H24" s="19">
        <v>0</v>
      </c>
      <c r="I24" s="19">
        <v>0</v>
      </c>
      <c r="J24" s="19">
        <f>K24+L24+M24</f>
        <v>1362</v>
      </c>
      <c r="K24" s="19">
        <f>K25</f>
        <v>1362</v>
      </c>
      <c r="L24" s="19">
        <v>0</v>
      </c>
      <c r="M24" s="19">
        <v>0</v>
      </c>
      <c r="N24" s="19">
        <f>N25</f>
        <v>1154</v>
      </c>
      <c r="O24" s="19">
        <f>O25</f>
        <v>1154</v>
      </c>
      <c r="P24" s="19">
        <v>0</v>
      </c>
      <c r="Q24" s="19">
        <v>0</v>
      </c>
      <c r="R24" s="19">
        <f>R25</f>
        <v>1178</v>
      </c>
      <c r="S24" s="19">
        <f>S25</f>
        <v>1178</v>
      </c>
      <c r="T24" s="19">
        <v>0</v>
      </c>
      <c r="U24" s="19">
        <v>0</v>
      </c>
    </row>
    <row r="25" spans="1:21" ht="92.25" customHeight="1">
      <c r="A25" s="17" t="s">
        <v>28</v>
      </c>
      <c r="B25" s="18" t="s">
        <v>29</v>
      </c>
      <c r="C25" s="19" t="s">
        <v>132</v>
      </c>
      <c r="D25" s="19" t="s">
        <v>130</v>
      </c>
      <c r="E25" s="19" t="s">
        <v>132</v>
      </c>
      <c r="F25" s="19">
        <f>J25+N25+R25</f>
        <v>3694</v>
      </c>
      <c r="G25" s="19">
        <f>K25+O25+S25</f>
        <v>3694</v>
      </c>
      <c r="H25" s="19">
        <v>0</v>
      </c>
      <c r="I25" s="19">
        <v>0</v>
      </c>
      <c r="J25" s="19">
        <f>K25+L25+M25</f>
        <v>1362</v>
      </c>
      <c r="K25" s="19">
        <v>1362</v>
      </c>
      <c r="L25" s="19">
        <v>0</v>
      </c>
      <c r="M25" s="19">
        <v>0</v>
      </c>
      <c r="N25" s="19">
        <v>1154</v>
      </c>
      <c r="O25" s="19">
        <v>1154</v>
      </c>
      <c r="P25" s="19">
        <v>0</v>
      </c>
      <c r="Q25" s="19">
        <v>0</v>
      </c>
      <c r="R25" s="19">
        <v>1178</v>
      </c>
      <c r="S25" s="19">
        <v>1178</v>
      </c>
      <c r="T25" s="19">
        <v>0</v>
      </c>
      <c r="U25" s="19">
        <v>0</v>
      </c>
    </row>
    <row r="26" spans="1:21" ht="35.25" customHeight="1">
      <c r="A26" s="17" t="s">
        <v>30</v>
      </c>
      <c r="B26" s="18" t="s">
        <v>31</v>
      </c>
      <c r="C26" s="19" t="s">
        <v>132</v>
      </c>
      <c r="D26" s="19" t="s">
        <v>130</v>
      </c>
      <c r="E26" s="19" t="s">
        <v>132</v>
      </c>
      <c r="F26" s="19">
        <f>F27+F28+F29+F30</f>
        <v>346.2</v>
      </c>
      <c r="G26" s="19">
        <f aca="true" t="shared" si="4" ref="G26:U26">G27+G28+G29+G30</f>
        <v>0</v>
      </c>
      <c r="H26" s="19">
        <f>H27+H28+H29+H30</f>
        <v>346.2</v>
      </c>
      <c r="I26" s="19">
        <f t="shared" si="4"/>
        <v>0</v>
      </c>
      <c r="J26" s="19">
        <f t="shared" si="4"/>
        <v>346.2</v>
      </c>
      <c r="K26" s="19">
        <f t="shared" si="4"/>
        <v>0</v>
      </c>
      <c r="L26" s="19">
        <f t="shared" si="4"/>
        <v>346.2</v>
      </c>
      <c r="M26" s="19">
        <f t="shared" si="4"/>
        <v>0</v>
      </c>
      <c r="N26" s="19">
        <f t="shared" si="4"/>
        <v>0</v>
      </c>
      <c r="O26" s="19">
        <f t="shared" si="4"/>
        <v>0</v>
      </c>
      <c r="P26" s="19">
        <f t="shared" si="4"/>
        <v>0</v>
      </c>
      <c r="Q26" s="19">
        <f t="shared" si="4"/>
        <v>0</v>
      </c>
      <c r="R26" s="19">
        <f t="shared" si="4"/>
        <v>0</v>
      </c>
      <c r="S26" s="19">
        <f t="shared" si="4"/>
        <v>0</v>
      </c>
      <c r="T26" s="19">
        <f t="shared" si="4"/>
        <v>0</v>
      </c>
      <c r="U26" s="19">
        <f t="shared" si="4"/>
        <v>0</v>
      </c>
    </row>
    <row r="27" spans="1:21" ht="63.75">
      <c r="A27" s="17" t="s">
        <v>32</v>
      </c>
      <c r="B27" s="18" t="s">
        <v>33</v>
      </c>
      <c r="C27" s="19" t="s">
        <v>132</v>
      </c>
      <c r="D27" s="19" t="s">
        <v>130</v>
      </c>
      <c r="E27" s="19" t="s">
        <v>132</v>
      </c>
      <c r="F27" s="19">
        <f>J27</f>
        <v>36.2</v>
      </c>
      <c r="G27" s="19">
        <v>0</v>
      </c>
      <c r="H27" s="19">
        <f>L27</f>
        <v>36.2</v>
      </c>
      <c r="I27" s="19">
        <v>0</v>
      </c>
      <c r="J27" s="19">
        <f>K27+L27+M27</f>
        <v>36.2</v>
      </c>
      <c r="K27" s="19">
        <v>0</v>
      </c>
      <c r="L27" s="19">
        <v>36.2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260.25" customHeight="1">
      <c r="A28" s="17" t="s">
        <v>34</v>
      </c>
      <c r="B28" s="18" t="s">
        <v>35</v>
      </c>
      <c r="C28" s="19" t="s">
        <v>132</v>
      </c>
      <c r="D28" s="19" t="s">
        <v>130</v>
      </c>
      <c r="E28" s="19" t="s">
        <v>132</v>
      </c>
      <c r="F28" s="19">
        <v>50</v>
      </c>
      <c r="G28" s="19">
        <v>0</v>
      </c>
      <c r="H28" s="19">
        <v>50</v>
      </c>
      <c r="I28" s="19">
        <v>0</v>
      </c>
      <c r="J28" s="19">
        <v>50</v>
      </c>
      <c r="K28" s="19">
        <v>0</v>
      </c>
      <c r="L28" s="19">
        <v>50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67.5" customHeight="1">
      <c r="A29" s="17" t="s">
        <v>36</v>
      </c>
      <c r="B29" s="33" t="s">
        <v>37</v>
      </c>
      <c r="C29" s="19" t="s">
        <v>132</v>
      </c>
      <c r="D29" s="19" t="s">
        <v>130</v>
      </c>
      <c r="E29" s="19" t="s">
        <v>132</v>
      </c>
      <c r="F29" s="19">
        <v>50</v>
      </c>
      <c r="G29" s="19">
        <v>0</v>
      </c>
      <c r="H29" s="19">
        <v>50</v>
      </c>
      <c r="I29" s="19">
        <v>0</v>
      </c>
      <c r="J29" s="19">
        <v>50</v>
      </c>
      <c r="K29" s="19">
        <v>0</v>
      </c>
      <c r="L29" s="19">
        <v>50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130.5" customHeight="1">
      <c r="A30" s="17" t="s">
        <v>38</v>
      </c>
      <c r="B30" s="18" t="s">
        <v>39</v>
      </c>
      <c r="C30" s="19" t="s">
        <v>132</v>
      </c>
      <c r="D30" s="19" t="s">
        <v>130</v>
      </c>
      <c r="E30" s="19" t="s">
        <v>132</v>
      </c>
      <c r="F30" s="19">
        <f>G30+H30+I30</f>
        <v>210</v>
      </c>
      <c r="G30" s="19">
        <v>0</v>
      </c>
      <c r="H30" s="19">
        <f>J30+N30+R30</f>
        <v>210</v>
      </c>
      <c r="I30" s="19">
        <v>0</v>
      </c>
      <c r="J30" s="19">
        <f>K30+L30+M30</f>
        <v>210</v>
      </c>
      <c r="K30" s="19">
        <v>0</v>
      </c>
      <c r="L30" s="19">
        <v>210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63.75">
      <c r="A31" s="17" t="s">
        <v>40</v>
      </c>
      <c r="B31" s="18" t="s">
        <v>41</v>
      </c>
      <c r="C31" s="19" t="s">
        <v>132</v>
      </c>
      <c r="D31" s="19" t="s">
        <v>130</v>
      </c>
      <c r="E31" s="19" t="s">
        <v>132</v>
      </c>
      <c r="F31" s="19">
        <f aca="true" t="shared" si="5" ref="F31:U31">F32+F33+F34+F35+F36</f>
        <v>2837.2000000000003</v>
      </c>
      <c r="G31" s="19">
        <f t="shared" si="5"/>
        <v>212.4</v>
      </c>
      <c r="H31" s="19">
        <f>H32+H33+H34+H35+H36</f>
        <v>2624.8</v>
      </c>
      <c r="I31" s="19">
        <f t="shared" si="5"/>
        <v>0</v>
      </c>
      <c r="J31" s="19">
        <f t="shared" si="5"/>
        <v>2837.2000000000003</v>
      </c>
      <c r="K31" s="19">
        <f t="shared" si="5"/>
        <v>212.4</v>
      </c>
      <c r="L31" s="19">
        <f t="shared" si="5"/>
        <v>2624.8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</row>
    <row r="32" spans="1:21" ht="140.25">
      <c r="A32" s="17" t="s">
        <v>42</v>
      </c>
      <c r="B32" s="18" t="s">
        <v>43</v>
      </c>
      <c r="C32" s="19" t="s">
        <v>132</v>
      </c>
      <c r="D32" s="19" t="s">
        <v>130</v>
      </c>
      <c r="E32" s="19" t="s">
        <v>132</v>
      </c>
      <c r="F32" s="19">
        <v>67</v>
      </c>
      <c r="G32" s="19">
        <v>0</v>
      </c>
      <c r="H32" s="19">
        <v>67</v>
      </c>
      <c r="I32" s="19">
        <v>0</v>
      </c>
      <c r="J32" s="19">
        <v>67</v>
      </c>
      <c r="K32" s="19">
        <v>0</v>
      </c>
      <c r="L32" s="19">
        <v>67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41.75" customHeight="1">
      <c r="A33" s="17" t="s">
        <v>44</v>
      </c>
      <c r="B33" s="18" t="s">
        <v>45</v>
      </c>
      <c r="C33" s="19" t="s">
        <v>132</v>
      </c>
      <c r="D33" s="19" t="s">
        <v>130</v>
      </c>
      <c r="E33" s="19" t="s">
        <v>132</v>
      </c>
      <c r="F33" s="19">
        <f>J33+N33+R33</f>
        <v>541.8</v>
      </c>
      <c r="G33" s="19">
        <v>0</v>
      </c>
      <c r="H33" s="19">
        <f>L33+P33+T33</f>
        <v>541.8</v>
      </c>
      <c r="I33" s="19">
        <v>0</v>
      </c>
      <c r="J33" s="19">
        <f>K33+L33+M33</f>
        <v>541.8</v>
      </c>
      <c r="K33" s="19">
        <v>0</v>
      </c>
      <c r="L33" s="19">
        <v>541.8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03.5" customHeight="1">
      <c r="A34" s="17" t="s">
        <v>46</v>
      </c>
      <c r="B34" s="18" t="s">
        <v>47</v>
      </c>
      <c r="C34" s="19" t="s">
        <v>132</v>
      </c>
      <c r="D34" s="19" t="s">
        <v>130</v>
      </c>
      <c r="E34" s="19" t="s">
        <v>132</v>
      </c>
      <c r="F34" s="19">
        <f>J34+N34+R34</f>
        <v>880</v>
      </c>
      <c r="G34" s="19">
        <v>0</v>
      </c>
      <c r="H34" s="19">
        <f>L34+P34+T34</f>
        <v>880</v>
      </c>
      <c r="I34" s="19">
        <v>0</v>
      </c>
      <c r="J34" s="19">
        <v>880</v>
      </c>
      <c r="K34" s="19">
        <v>0</v>
      </c>
      <c r="L34" s="19">
        <v>880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</row>
    <row r="35" spans="1:21" ht="103.5" customHeight="1">
      <c r="A35" s="17" t="s">
        <v>48</v>
      </c>
      <c r="B35" s="18" t="s">
        <v>49</v>
      </c>
      <c r="C35" s="19" t="s">
        <v>132</v>
      </c>
      <c r="D35" s="19" t="s">
        <v>130</v>
      </c>
      <c r="E35" s="19" t="s">
        <v>132</v>
      </c>
      <c r="F35" s="19">
        <v>633</v>
      </c>
      <c r="G35" s="19">
        <v>207</v>
      </c>
      <c r="H35" s="19">
        <v>426</v>
      </c>
      <c r="I35" s="19">
        <v>0</v>
      </c>
      <c r="J35" s="19">
        <v>633</v>
      </c>
      <c r="K35" s="19">
        <v>207</v>
      </c>
      <c r="L35" s="19">
        <v>426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279.75" customHeight="1">
      <c r="A36" s="17" t="s">
        <v>50</v>
      </c>
      <c r="B36" s="42" t="s">
        <v>168</v>
      </c>
      <c r="C36" s="19" t="s">
        <v>132</v>
      </c>
      <c r="D36" s="19" t="s">
        <v>130</v>
      </c>
      <c r="E36" s="19" t="s">
        <v>132</v>
      </c>
      <c r="F36" s="19">
        <f>G36+H36</f>
        <v>715.4</v>
      </c>
      <c r="G36" s="19">
        <f>K36</f>
        <v>5.4</v>
      </c>
      <c r="H36" s="19">
        <v>710</v>
      </c>
      <c r="I36" s="19">
        <v>0</v>
      </c>
      <c r="J36" s="19">
        <f>K36+L36</f>
        <v>715.4</v>
      </c>
      <c r="K36" s="19">
        <v>5.4</v>
      </c>
      <c r="L36" s="19">
        <v>710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02">
      <c r="A37" s="17" t="s">
        <v>51</v>
      </c>
      <c r="B37" s="18" t="s">
        <v>52</v>
      </c>
      <c r="C37" s="19" t="s">
        <v>132</v>
      </c>
      <c r="D37" s="19" t="s">
        <v>130</v>
      </c>
      <c r="E37" s="19" t="s">
        <v>132</v>
      </c>
      <c r="F37" s="19">
        <f>F38+F40</f>
        <v>1231.7</v>
      </c>
      <c r="G37" s="19">
        <f aca="true" t="shared" si="6" ref="G37:U37">G38+G40</f>
        <v>0</v>
      </c>
      <c r="H37" s="19">
        <f>H38+H40</f>
        <v>1231.7</v>
      </c>
      <c r="I37" s="19">
        <f t="shared" si="6"/>
        <v>0</v>
      </c>
      <c r="J37" s="19">
        <f t="shared" si="6"/>
        <v>1231.7</v>
      </c>
      <c r="K37" s="19">
        <f t="shared" si="6"/>
        <v>0</v>
      </c>
      <c r="L37" s="19">
        <f>L38+L40</f>
        <v>1231.7</v>
      </c>
      <c r="M37" s="19">
        <f t="shared" si="6"/>
        <v>0</v>
      </c>
      <c r="N37" s="19">
        <f t="shared" si="6"/>
        <v>0</v>
      </c>
      <c r="O37" s="19">
        <f t="shared" si="6"/>
        <v>0</v>
      </c>
      <c r="P37" s="19">
        <f t="shared" si="6"/>
        <v>0</v>
      </c>
      <c r="Q37" s="19">
        <f t="shared" si="6"/>
        <v>0</v>
      </c>
      <c r="R37" s="19">
        <f t="shared" si="6"/>
        <v>0</v>
      </c>
      <c r="S37" s="19">
        <f t="shared" si="6"/>
        <v>0</v>
      </c>
      <c r="T37" s="19">
        <f t="shared" si="6"/>
        <v>0</v>
      </c>
      <c r="U37" s="19">
        <f t="shared" si="6"/>
        <v>0</v>
      </c>
    </row>
    <row r="38" spans="1:21" ht="12.75">
      <c r="A38" s="73" t="s">
        <v>53</v>
      </c>
      <c r="B38" s="74" t="s">
        <v>183</v>
      </c>
      <c r="C38" s="47" t="s">
        <v>132</v>
      </c>
      <c r="D38" s="47" t="s">
        <v>130</v>
      </c>
      <c r="E38" s="47" t="s">
        <v>132</v>
      </c>
      <c r="F38" s="46">
        <v>1100</v>
      </c>
      <c r="G38" s="46">
        <v>0</v>
      </c>
      <c r="H38" s="46">
        <v>1100</v>
      </c>
      <c r="I38" s="46">
        <v>0</v>
      </c>
      <c r="J38" s="46">
        <v>1100</v>
      </c>
      <c r="K38" s="46">
        <v>0</v>
      </c>
      <c r="L38" s="46">
        <v>1100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</row>
    <row r="39" spans="1:21" ht="141" customHeight="1">
      <c r="A39" s="73"/>
      <c r="B39" s="74"/>
      <c r="C39" s="48"/>
      <c r="D39" s="48"/>
      <c r="E39" s="4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86" customHeight="1">
      <c r="A40" s="49" t="s">
        <v>54</v>
      </c>
      <c r="B40" s="51" t="s">
        <v>203</v>
      </c>
      <c r="C40" s="47" t="s">
        <v>132</v>
      </c>
      <c r="D40" s="47" t="s">
        <v>130</v>
      </c>
      <c r="E40" s="47" t="s">
        <v>132</v>
      </c>
      <c r="F40" s="46">
        <f>J40</f>
        <v>131.7</v>
      </c>
      <c r="G40" s="46">
        <v>0</v>
      </c>
      <c r="H40" s="46">
        <f>L40</f>
        <v>131.7</v>
      </c>
      <c r="I40" s="46">
        <v>0</v>
      </c>
      <c r="J40" s="46">
        <f>K40+L40+M40</f>
        <v>131.7</v>
      </c>
      <c r="K40" s="46">
        <v>0</v>
      </c>
      <c r="L40" s="46">
        <v>131.7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</row>
    <row r="41" spans="1:21" ht="120" customHeight="1" hidden="1">
      <c r="A41" s="50"/>
      <c r="B41" s="72"/>
      <c r="C41" s="48"/>
      <c r="D41" s="48"/>
      <c r="E41" s="4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2" s="35" customFormat="1" ht="12.75">
      <c r="A42" s="68" t="s">
        <v>9</v>
      </c>
      <c r="B42" s="68"/>
      <c r="C42" s="19"/>
      <c r="D42" s="19"/>
      <c r="E42" s="19"/>
      <c r="F42" s="19">
        <f>F37+F31+F26+F24</f>
        <v>8109.1</v>
      </c>
      <c r="G42" s="19">
        <f aca="true" t="shared" si="7" ref="G42:U42">G37+G31+G26+G24</f>
        <v>3906.4</v>
      </c>
      <c r="H42" s="19">
        <f>H37+H31+H26+H24</f>
        <v>4202.7</v>
      </c>
      <c r="I42" s="19">
        <f t="shared" si="7"/>
        <v>0</v>
      </c>
      <c r="J42" s="19">
        <f t="shared" si="7"/>
        <v>5777.1</v>
      </c>
      <c r="K42" s="19">
        <f t="shared" si="7"/>
        <v>1574.4</v>
      </c>
      <c r="L42" s="19">
        <f t="shared" si="7"/>
        <v>4202.7</v>
      </c>
      <c r="M42" s="19">
        <f t="shared" si="7"/>
        <v>0</v>
      </c>
      <c r="N42" s="19">
        <f t="shared" si="7"/>
        <v>1154</v>
      </c>
      <c r="O42" s="19">
        <f t="shared" si="7"/>
        <v>1154</v>
      </c>
      <c r="P42" s="19">
        <f t="shared" si="7"/>
        <v>0</v>
      </c>
      <c r="Q42" s="19">
        <f t="shared" si="7"/>
        <v>0</v>
      </c>
      <c r="R42" s="19">
        <f t="shared" si="7"/>
        <v>1178</v>
      </c>
      <c r="S42" s="19">
        <f t="shared" si="7"/>
        <v>1178</v>
      </c>
      <c r="T42" s="19">
        <f t="shared" si="7"/>
        <v>0</v>
      </c>
      <c r="U42" s="19">
        <f t="shared" si="7"/>
        <v>0</v>
      </c>
      <c r="V42" s="35">
        <f>G42+H42</f>
        <v>8109.1</v>
      </c>
    </row>
    <row r="43" spans="1:21" s="35" customFormat="1" ht="12.75">
      <c r="A43" s="68" t="s">
        <v>56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ht="51">
      <c r="A44" s="17" t="s">
        <v>57</v>
      </c>
      <c r="B44" s="18" t="s">
        <v>58</v>
      </c>
      <c r="C44" s="19" t="s">
        <v>132</v>
      </c>
      <c r="D44" s="19" t="s">
        <v>137</v>
      </c>
      <c r="E44" s="19" t="s">
        <v>132</v>
      </c>
      <c r="F44" s="19">
        <f>F45+F46+F47</f>
        <v>240</v>
      </c>
      <c r="G44" s="19">
        <f aca="true" t="shared" si="8" ref="G44:U44">G45+G46+G47</f>
        <v>0</v>
      </c>
      <c r="H44" s="19">
        <f t="shared" si="8"/>
        <v>240</v>
      </c>
      <c r="I44" s="19">
        <f t="shared" si="8"/>
        <v>0</v>
      </c>
      <c r="J44" s="19">
        <f t="shared" si="8"/>
        <v>240</v>
      </c>
      <c r="K44" s="19">
        <f t="shared" si="8"/>
        <v>0</v>
      </c>
      <c r="L44" s="19">
        <f t="shared" si="8"/>
        <v>240</v>
      </c>
      <c r="M44" s="19">
        <f t="shared" si="8"/>
        <v>0</v>
      </c>
      <c r="N44" s="19">
        <f t="shared" si="8"/>
        <v>0</v>
      </c>
      <c r="O44" s="19">
        <f t="shared" si="8"/>
        <v>0</v>
      </c>
      <c r="P44" s="19">
        <f t="shared" si="8"/>
        <v>0</v>
      </c>
      <c r="Q44" s="19">
        <f t="shared" si="8"/>
        <v>0</v>
      </c>
      <c r="R44" s="19">
        <f t="shared" si="8"/>
        <v>0</v>
      </c>
      <c r="S44" s="19">
        <f t="shared" si="8"/>
        <v>0</v>
      </c>
      <c r="T44" s="19">
        <f t="shared" si="8"/>
        <v>0</v>
      </c>
      <c r="U44" s="19">
        <f t="shared" si="8"/>
        <v>0</v>
      </c>
    </row>
    <row r="45" spans="1:21" ht="142.5" customHeight="1">
      <c r="A45" s="17" t="s">
        <v>59</v>
      </c>
      <c r="B45" s="34" t="s">
        <v>129</v>
      </c>
      <c r="C45" s="19" t="s">
        <v>132</v>
      </c>
      <c r="D45" s="19" t="s">
        <v>137</v>
      </c>
      <c r="E45" s="19" t="s">
        <v>132</v>
      </c>
      <c r="F45" s="19">
        <v>200</v>
      </c>
      <c r="G45" s="19">
        <v>0</v>
      </c>
      <c r="H45" s="19">
        <v>200</v>
      </c>
      <c r="I45" s="19">
        <v>0</v>
      </c>
      <c r="J45" s="19">
        <v>200</v>
      </c>
      <c r="K45" s="19">
        <v>0</v>
      </c>
      <c r="L45" s="19">
        <v>200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ht="240" customHeight="1">
      <c r="A46" s="17" t="s">
        <v>60</v>
      </c>
      <c r="B46" s="42" t="s">
        <v>61</v>
      </c>
      <c r="C46" s="19" t="s">
        <v>132</v>
      </c>
      <c r="D46" s="19" t="s">
        <v>137</v>
      </c>
      <c r="E46" s="19" t="s">
        <v>132</v>
      </c>
      <c r="F46" s="19">
        <v>40</v>
      </c>
      <c r="G46" s="19">
        <v>0</v>
      </c>
      <c r="H46" s="19">
        <v>40</v>
      </c>
      <c r="I46" s="19">
        <v>0</v>
      </c>
      <c r="J46" s="19">
        <v>40</v>
      </c>
      <c r="K46" s="19">
        <v>0</v>
      </c>
      <c r="L46" s="19">
        <v>40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</row>
    <row r="47" spans="1:21" ht="102" customHeight="1">
      <c r="A47" s="17" t="s">
        <v>62</v>
      </c>
      <c r="B47" s="34" t="s">
        <v>63</v>
      </c>
      <c r="C47" s="19" t="s">
        <v>132</v>
      </c>
      <c r="D47" s="19" t="s">
        <v>137</v>
      </c>
      <c r="E47" s="19" t="s">
        <v>132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1:21" ht="41.25" customHeight="1">
      <c r="A48" s="17" t="s">
        <v>64</v>
      </c>
      <c r="B48" s="18" t="s">
        <v>65</v>
      </c>
      <c r="C48" s="19" t="s">
        <v>132</v>
      </c>
      <c r="D48" s="19" t="s">
        <v>137</v>
      </c>
      <c r="E48" s="19" t="s">
        <v>132</v>
      </c>
      <c r="F48" s="19">
        <f>F49+F50+F51</f>
        <v>586</v>
      </c>
      <c r="G48" s="19">
        <f aca="true" t="shared" si="9" ref="G48:U48">G49+G50+G51</f>
        <v>486</v>
      </c>
      <c r="H48" s="19">
        <f t="shared" si="9"/>
        <v>100</v>
      </c>
      <c r="I48" s="19">
        <f t="shared" si="9"/>
        <v>0</v>
      </c>
      <c r="J48" s="19">
        <f t="shared" si="9"/>
        <v>262</v>
      </c>
      <c r="K48" s="19">
        <f t="shared" si="9"/>
        <v>162</v>
      </c>
      <c r="L48" s="19">
        <f t="shared" si="9"/>
        <v>100</v>
      </c>
      <c r="M48" s="19">
        <f t="shared" si="9"/>
        <v>0</v>
      </c>
      <c r="N48" s="19">
        <f t="shared" si="9"/>
        <v>162</v>
      </c>
      <c r="O48" s="19">
        <f t="shared" si="9"/>
        <v>162</v>
      </c>
      <c r="P48" s="19">
        <f t="shared" si="9"/>
        <v>0</v>
      </c>
      <c r="Q48" s="19">
        <f t="shared" si="9"/>
        <v>0</v>
      </c>
      <c r="R48" s="19">
        <f t="shared" si="9"/>
        <v>162</v>
      </c>
      <c r="S48" s="19">
        <f t="shared" si="9"/>
        <v>162</v>
      </c>
      <c r="T48" s="19">
        <f t="shared" si="9"/>
        <v>0</v>
      </c>
      <c r="U48" s="19">
        <f t="shared" si="9"/>
        <v>0</v>
      </c>
    </row>
    <row r="49" spans="1:21" ht="166.5" customHeight="1">
      <c r="A49" s="17" t="s">
        <v>66</v>
      </c>
      <c r="B49" s="34" t="s">
        <v>67</v>
      </c>
      <c r="C49" s="19" t="s">
        <v>132</v>
      </c>
      <c r="D49" s="19" t="s">
        <v>137</v>
      </c>
      <c r="E49" s="19" t="s">
        <v>132</v>
      </c>
      <c r="F49" s="19">
        <v>486</v>
      </c>
      <c r="G49" s="19">
        <v>486</v>
      </c>
      <c r="H49" s="19">
        <v>0</v>
      </c>
      <c r="I49" s="19">
        <v>0</v>
      </c>
      <c r="J49" s="19">
        <v>162</v>
      </c>
      <c r="K49" s="19">
        <v>162</v>
      </c>
      <c r="L49" s="19">
        <v>0</v>
      </c>
      <c r="M49" s="19">
        <v>0</v>
      </c>
      <c r="N49" s="19">
        <v>162</v>
      </c>
      <c r="O49" s="19">
        <v>162</v>
      </c>
      <c r="P49" s="19">
        <v>0</v>
      </c>
      <c r="Q49" s="19">
        <v>0</v>
      </c>
      <c r="R49" s="19">
        <v>162</v>
      </c>
      <c r="S49" s="19">
        <v>162</v>
      </c>
      <c r="T49" s="19">
        <v>0</v>
      </c>
      <c r="U49" s="19">
        <v>0</v>
      </c>
    </row>
    <row r="50" spans="1:21" ht="105" customHeight="1">
      <c r="A50" s="17" t="s">
        <v>68</v>
      </c>
      <c r="B50" s="34" t="s">
        <v>69</v>
      </c>
      <c r="C50" s="19" t="s">
        <v>132</v>
      </c>
      <c r="D50" s="19" t="s">
        <v>137</v>
      </c>
      <c r="E50" s="19" t="s">
        <v>132</v>
      </c>
      <c r="F50" s="19">
        <v>0</v>
      </c>
      <c r="G50" s="19">
        <v>0</v>
      </c>
      <c r="H50" s="19">
        <v>0</v>
      </c>
      <c r="I50" s="19">
        <v>0</v>
      </c>
      <c r="J50" s="19">
        <f>K50+L50+M50</f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</row>
    <row r="51" spans="1:21" ht="107.25" customHeight="1">
      <c r="A51" s="17" t="s">
        <v>70</v>
      </c>
      <c r="B51" s="34" t="s">
        <v>71</v>
      </c>
      <c r="C51" s="19" t="s">
        <v>132</v>
      </c>
      <c r="D51" s="19" t="s">
        <v>137</v>
      </c>
      <c r="E51" s="19" t="s">
        <v>132</v>
      </c>
      <c r="F51" s="19">
        <v>100</v>
      </c>
      <c r="G51" s="19">
        <v>0</v>
      </c>
      <c r="H51" s="19">
        <v>100</v>
      </c>
      <c r="I51" s="19">
        <v>0</v>
      </c>
      <c r="J51" s="19">
        <v>100</v>
      </c>
      <c r="K51" s="19">
        <v>0</v>
      </c>
      <c r="L51" s="19">
        <v>100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1:21" ht="54.75" customHeight="1">
      <c r="A52" s="17" t="s">
        <v>72</v>
      </c>
      <c r="B52" s="18" t="s">
        <v>73</v>
      </c>
      <c r="C52" s="19" t="s">
        <v>132</v>
      </c>
      <c r="D52" s="19" t="s">
        <v>137</v>
      </c>
      <c r="E52" s="19" t="s">
        <v>132</v>
      </c>
      <c r="F52" s="19">
        <f>F53+F54+F55</f>
        <v>630</v>
      </c>
      <c r="G52" s="19">
        <f aca="true" t="shared" si="10" ref="G52:U52">G53+G54+G55</f>
        <v>0</v>
      </c>
      <c r="H52" s="19">
        <f t="shared" si="10"/>
        <v>630</v>
      </c>
      <c r="I52" s="19">
        <f t="shared" si="10"/>
        <v>0</v>
      </c>
      <c r="J52" s="19">
        <f t="shared" si="10"/>
        <v>630</v>
      </c>
      <c r="K52" s="19">
        <f t="shared" si="10"/>
        <v>0</v>
      </c>
      <c r="L52" s="19">
        <f t="shared" si="10"/>
        <v>630</v>
      </c>
      <c r="M52" s="19">
        <f t="shared" si="10"/>
        <v>0</v>
      </c>
      <c r="N52" s="19">
        <f t="shared" si="10"/>
        <v>0</v>
      </c>
      <c r="O52" s="19">
        <f t="shared" si="10"/>
        <v>0</v>
      </c>
      <c r="P52" s="19">
        <f t="shared" si="10"/>
        <v>0</v>
      </c>
      <c r="Q52" s="19">
        <f t="shared" si="10"/>
        <v>0</v>
      </c>
      <c r="R52" s="19">
        <f t="shared" si="10"/>
        <v>0</v>
      </c>
      <c r="S52" s="19">
        <f t="shared" si="10"/>
        <v>0</v>
      </c>
      <c r="T52" s="19">
        <f t="shared" si="10"/>
        <v>0</v>
      </c>
      <c r="U52" s="19">
        <f t="shared" si="10"/>
        <v>0</v>
      </c>
    </row>
    <row r="53" spans="1:21" ht="63.75">
      <c r="A53" s="17" t="s">
        <v>74</v>
      </c>
      <c r="B53" s="18" t="s">
        <v>182</v>
      </c>
      <c r="C53" s="19" t="s">
        <v>132</v>
      </c>
      <c r="D53" s="19" t="s">
        <v>137</v>
      </c>
      <c r="E53" s="19" t="s">
        <v>132</v>
      </c>
      <c r="F53" s="19">
        <v>10</v>
      </c>
      <c r="G53" s="19">
        <v>0</v>
      </c>
      <c r="H53" s="19">
        <v>10</v>
      </c>
      <c r="I53" s="19">
        <v>0</v>
      </c>
      <c r="J53" s="19">
        <v>10</v>
      </c>
      <c r="K53" s="19">
        <v>0</v>
      </c>
      <c r="L53" s="19">
        <v>10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</row>
    <row r="54" spans="1:21" ht="109.5" customHeight="1">
      <c r="A54" s="17" t="s">
        <v>75</v>
      </c>
      <c r="B54" s="34" t="s">
        <v>181</v>
      </c>
      <c r="C54" s="19" t="s">
        <v>132</v>
      </c>
      <c r="D54" s="19" t="s">
        <v>137</v>
      </c>
      <c r="E54" s="19" t="s">
        <v>132</v>
      </c>
      <c r="F54" s="19">
        <v>500</v>
      </c>
      <c r="G54" s="19">
        <v>0</v>
      </c>
      <c r="H54" s="19">
        <v>500</v>
      </c>
      <c r="I54" s="19">
        <v>0</v>
      </c>
      <c r="J54" s="19">
        <v>500</v>
      </c>
      <c r="K54" s="19">
        <v>0</v>
      </c>
      <c r="L54" s="19">
        <v>500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0" customHeight="1">
      <c r="A55" s="17" t="s">
        <v>76</v>
      </c>
      <c r="B55" s="34" t="s">
        <v>77</v>
      </c>
      <c r="C55" s="19" t="s">
        <v>132</v>
      </c>
      <c r="D55" s="19" t="s">
        <v>137</v>
      </c>
      <c r="E55" s="19" t="s">
        <v>132</v>
      </c>
      <c r="F55" s="19">
        <v>120</v>
      </c>
      <c r="G55" s="19">
        <v>0</v>
      </c>
      <c r="H55" s="19">
        <v>120</v>
      </c>
      <c r="I55" s="19">
        <v>0</v>
      </c>
      <c r="J55" s="19">
        <v>120</v>
      </c>
      <c r="K55" s="19">
        <v>0</v>
      </c>
      <c r="L55" s="19">
        <v>120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1:21" ht="38.25">
      <c r="A56" s="17" t="s">
        <v>78</v>
      </c>
      <c r="B56" s="18" t="s">
        <v>79</v>
      </c>
      <c r="C56" s="19" t="s">
        <v>132</v>
      </c>
      <c r="D56" s="19" t="s">
        <v>137</v>
      </c>
      <c r="E56" s="19" t="s">
        <v>132</v>
      </c>
      <c r="F56" s="19">
        <f>F57+F58</f>
        <v>941.3</v>
      </c>
      <c r="G56" s="19">
        <f aca="true" t="shared" si="11" ref="G56:U56">G57+G58</f>
        <v>931.3</v>
      </c>
      <c r="H56" s="19">
        <f t="shared" si="11"/>
        <v>10</v>
      </c>
      <c r="I56" s="19">
        <f t="shared" si="11"/>
        <v>0</v>
      </c>
      <c r="J56" s="19">
        <f t="shared" si="11"/>
        <v>941.3</v>
      </c>
      <c r="K56" s="19">
        <f t="shared" si="11"/>
        <v>931.3</v>
      </c>
      <c r="L56" s="19">
        <f t="shared" si="11"/>
        <v>10</v>
      </c>
      <c r="M56" s="19">
        <f t="shared" si="11"/>
        <v>0</v>
      </c>
      <c r="N56" s="19">
        <f t="shared" si="11"/>
        <v>0</v>
      </c>
      <c r="O56" s="19">
        <f t="shared" si="11"/>
        <v>0</v>
      </c>
      <c r="P56" s="19">
        <f t="shared" si="11"/>
        <v>0</v>
      </c>
      <c r="Q56" s="19">
        <f t="shared" si="11"/>
        <v>0</v>
      </c>
      <c r="R56" s="19">
        <f t="shared" si="11"/>
        <v>0</v>
      </c>
      <c r="S56" s="19">
        <f t="shared" si="11"/>
        <v>0</v>
      </c>
      <c r="T56" s="19">
        <f t="shared" si="11"/>
        <v>0</v>
      </c>
      <c r="U56" s="19">
        <f t="shared" si="11"/>
        <v>0</v>
      </c>
    </row>
    <row r="57" spans="1:21" ht="104.25" customHeight="1">
      <c r="A57" s="17" t="s">
        <v>80</v>
      </c>
      <c r="B57" s="18" t="s">
        <v>169</v>
      </c>
      <c r="C57" s="19" t="s">
        <v>132</v>
      </c>
      <c r="D57" s="19" t="s">
        <v>137</v>
      </c>
      <c r="E57" s="19" t="s">
        <v>132</v>
      </c>
      <c r="F57" s="19">
        <v>931.3</v>
      </c>
      <c r="G57" s="19">
        <v>931.3</v>
      </c>
      <c r="H57" s="19">
        <v>0</v>
      </c>
      <c r="I57" s="19">
        <v>0</v>
      </c>
      <c r="J57" s="19">
        <v>931.3</v>
      </c>
      <c r="K57" s="19">
        <v>931.3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</row>
    <row r="58" spans="1:21" ht="127.5">
      <c r="A58" s="17" t="s">
        <v>81</v>
      </c>
      <c r="B58" s="18" t="s">
        <v>82</v>
      </c>
      <c r="C58" s="19" t="s">
        <v>132</v>
      </c>
      <c r="D58" s="19" t="s">
        <v>137</v>
      </c>
      <c r="E58" s="19" t="s">
        <v>132</v>
      </c>
      <c r="F58" s="19">
        <v>10</v>
      </c>
      <c r="G58" s="19">
        <v>0</v>
      </c>
      <c r="H58" s="19">
        <v>10</v>
      </c>
      <c r="I58" s="19">
        <v>0</v>
      </c>
      <c r="J58" s="19">
        <v>10</v>
      </c>
      <c r="K58" s="19">
        <v>0</v>
      </c>
      <c r="L58" s="19">
        <v>10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</row>
    <row r="59" spans="1:21" s="32" customFormat="1" ht="12.75">
      <c r="A59" s="68" t="s">
        <v>9</v>
      </c>
      <c r="B59" s="68"/>
      <c r="C59" s="19"/>
      <c r="D59" s="19"/>
      <c r="E59" s="19"/>
      <c r="F59" s="19">
        <f>F56+F44+F48+F52</f>
        <v>2397.3</v>
      </c>
      <c r="G59" s="19">
        <f aca="true" t="shared" si="12" ref="G59:U59">G56+G44+G48+G52</f>
        <v>1417.3</v>
      </c>
      <c r="H59" s="19">
        <f t="shared" si="12"/>
        <v>980</v>
      </c>
      <c r="I59" s="19">
        <f t="shared" si="12"/>
        <v>0</v>
      </c>
      <c r="J59" s="19">
        <f t="shared" si="12"/>
        <v>2073.3</v>
      </c>
      <c r="K59" s="19">
        <f t="shared" si="12"/>
        <v>1093.3</v>
      </c>
      <c r="L59" s="19">
        <f t="shared" si="12"/>
        <v>980</v>
      </c>
      <c r="M59" s="19">
        <f t="shared" si="12"/>
        <v>0</v>
      </c>
      <c r="N59" s="19">
        <f t="shared" si="12"/>
        <v>162</v>
      </c>
      <c r="O59" s="19">
        <f t="shared" si="12"/>
        <v>162</v>
      </c>
      <c r="P59" s="19">
        <f t="shared" si="12"/>
        <v>0</v>
      </c>
      <c r="Q59" s="19">
        <f t="shared" si="12"/>
        <v>0</v>
      </c>
      <c r="R59" s="19">
        <f t="shared" si="12"/>
        <v>162</v>
      </c>
      <c r="S59" s="19">
        <f t="shared" si="12"/>
        <v>162</v>
      </c>
      <c r="T59" s="19">
        <f t="shared" si="12"/>
        <v>0</v>
      </c>
      <c r="U59" s="19">
        <f t="shared" si="12"/>
        <v>0</v>
      </c>
    </row>
    <row r="60" spans="1:21" s="32" customFormat="1" ht="12.75">
      <c r="A60" s="68" t="s">
        <v>83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ht="25.5">
      <c r="A61" s="17" t="s">
        <v>84</v>
      </c>
      <c r="B61" s="18" t="s">
        <v>85</v>
      </c>
      <c r="C61" s="19" t="s">
        <v>132</v>
      </c>
      <c r="D61" s="19" t="s">
        <v>138</v>
      </c>
      <c r="E61" s="19"/>
      <c r="F61" s="19">
        <f>F62+F63</f>
        <v>150</v>
      </c>
      <c r="G61" s="19">
        <f aca="true" t="shared" si="13" ref="G61:U61">G62+G63</f>
        <v>0</v>
      </c>
      <c r="H61" s="19">
        <f t="shared" si="13"/>
        <v>150</v>
      </c>
      <c r="I61" s="19">
        <f t="shared" si="13"/>
        <v>0</v>
      </c>
      <c r="J61" s="19">
        <f t="shared" si="13"/>
        <v>150</v>
      </c>
      <c r="K61" s="19">
        <f t="shared" si="13"/>
        <v>0</v>
      </c>
      <c r="L61" s="19">
        <f t="shared" si="13"/>
        <v>150</v>
      </c>
      <c r="M61" s="19">
        <f t="shared" si="13"/>
        <v>0</v>
      </c>
      <c r="N61" s="19">
        <f t="shared" si="13"/>
        <v>0</v>
      </c>
      <c r="O61" s="19">
        <f t="shared" si="13"/>
        <v>0</v>
      </c>
      <c r="P61" s="19">
        <f t="shared" si="13"/>
        <v>0</v>
      </c>
      <c r="Q61" s="19">
        <f t="shared" si="13"/>
        <v>0</v>
      </c>
      <c r="R61" s="19">
        <f t="shared" si="13"/>
        <v>0</v>
      </c>
      <c r="S61" s="19">
        <f t="shared" si="13"/>
        <v>0</v>
      </c>
      <c r="T61" s="19">
        <f t="shared" si="13"/>
        <v>0</v>
      </c>
      <c r="U61" s="19">
        <f t="shared" si="13"/>
        <v>0</v>
      </c>
    </row>
    <row r="62" spans="1:21" ht="146.25" customHeight="1">
      <c r="A62" s="17" t="s">
        <v>86</v>
      </c>
      <c r="B62" s="43" t="s">
        <v>87</v>
      </c>
      <c r="C62" s="19" t="s">
        <v>132</v>
      </c>
      <c r="D62" s="19" t="s">
        <v>138</v>
      </c>
      <c r="E62" s="19" t="s">
        <v>132</v>
      </c>
      <c r="F62" s="19">
        <v>100</v>
      </c>
      <c r="G62" s="19">
        <v>0</v>
      </c>
      <c r="H62" s="19">
        <v>100</v>
      </c>
      <c r="I62" s="19">
        <v>0</v>
      </c>
      <c r="J62" s="19">
        <v>100</v>
      </c>
      <c r="K62" s="19">
        <v>0</v>
      </c>
      <c r="L62" s="19">
        <v>100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</row>
    <row r="63" spans="1:21" ht="76.5">
      <c r="A63" s="17" t="s">
        <v>88</v>
      </c>
      <c r="B63" s="18" t="s">
        <v>89</v>
      </c>
      <c r="C63" s="19" t="s">
        <v>132</v>
      </c>
      <c r="D63" s="19"/>
      <c r="E63" s="19" t="s">
        <v>132</v>
      </c>
      <c r="F63" s="19">
        <v>50</v>
      </c>
      <c r="G63" s="19">
        <v>0</v>
      </c>
      <c r="H63" s="19">
        <v>50</v>
      </c>
      <c r="I63" s="19">
        <v>0</v>
      </c>
      <c r="J63" s="19">
        <v>50</v>
      </c>
      <c r="K63" s="19">
        <v>0</v>
      </c>
      <c r="L63" s="19">
        <v>50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1:21" ht="42" customHeight="1">
      <c r="A64" s="17" t="s">
        <v>90</v>
      </c>
      <c r="B64" s="33" t="s">
        <v>91</v>
      </c>
      <c r="C64" s="19" t="s">
        <v>132</v>
      </c>
      <c r="D64" s="19" t="s">
        <v>138</v>
      </c>
      <c r="E64" s="19" t="s">
        <v>132</v>
      </c>
      <c r="F64" s="19">
        <f>F65+F66</f>
        <v>100</v>
      </c>
      <c r="G64" s="19">
        <f aca="true" t="shared" si="14" ref="G64:U64">G65+G66</f>
        <v>0</v>
      </c>
      <c r="H64" s="19">
        <f t="shared" si="14"/>
        <v>100</v>
      </c>
      <c r="I64" s="19">
        <f t="shared" si="14"/>
        <v>0</v>
      </c>
      <c r="J64" s="19">
        <f t="shared" si="14"/>
        <v>100</v>
      </c>
      <c r="K64" s="19">
        <f t="shared" si="14"/>
        <v>0</v>
      </c>
      <c r="L64" s="19">
        <f t="shared" si="14"/>
        <v>100</v>
      </c>
      <c r="M64" s="19">
        <f t="shared" si="14"/>
        <v>0</v>
      </c>
      <c r="N64" s="19">
        <f t="shared" si="14"/>
        <v>0</v>
      </c>
      <c r="O64" s="19">
        <f t="shared" si="14"/>
        <v>0</v>
      </c>
      <c r="P64" s="19">
        <f t="shared" si="14"/>
        <v>0</v>
      </c>
      <c r="Q64" s="19">
        <f t="shared" si="14"/>
        <v>0</v>
      </c>
      <c r="R64" s="19">
        <f t="shared" si="14"/>
        <v>0</v>
      </c>
      <c r="S64" s="19">
        <f t="shared" si="14"/>
        <v>0</v>
      </c>
      <c r="T64" s="19">
        <f t="shared" si="14"/>
        <v>0</v>
      </c>
      <c r="U64" s="19">
        <f t="shared" si="14"/>
        <v>0</v>
      </c>
    </row>
    <row r="65" spans="1:21" ht="54.75" customHeight="1">
      <c r="A65" s="17" t="s">
        <v>92</v>
      </c>
      <c r="B65" s="33" t="s">
        <v>93</v>
      </c>
      <c r="C65" s="19" t="s">
        <v>132</v>
      </c>
      <c r="D65" s="19" t="s">
        <v>138</v>
      </c>
      <c r="E65" s="19" t="s">
        <v>132</v>
      </c>
      <c r="F65" s="19">
        <v>50</v>
      </c>
      <c r="G65" s="19">
        <v>0</v>
      </c>
      <c r="H65" s="19">
        <v>50</v>
      </c>
      <c r="I65" s="19">
        <v>0</v>
      </c>
      <c r="J65" s="19">
        <v>50</v>
      </c>
      <c r="K65" s="19">
        <v>0</v>
      </c>
      <c r="L65" s="19">
        <v>50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</row>
    <row r="66" spans="1:21" ht="115.5" customHeight="1">
      <c r="A66" s="17" t="s">
        <v>94</v>
      </c>
      <c r="B66" s="34" t="s">
        <v>95</v>
      </c>
      <c r="C66" s="19" t="s">
        <v>132</v>
      </c>
      <c r="D66" s="19" t="s">
        <v>138</v>
      </c>
      <c r="E66" s="19" t="s">
        <v>132</v>
      </c>
      <c r="F66" s="19">
        <v>50</v>
      </c>
      <c r="G66" s="19">
        <v>0</v>
      </c>
      <c r="H66" s="19">
        <v>50</v>
      </c>
      <c r="I66" s="19">
        <v>0</v>
      </c>
      <c r="J66" s="19">
        <v>50</v>
      </c>
      <c r="K66" s="19">
        <v>0</v>
      </c>
      <c r="L66" s="19">
        <v>50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</row>
    <row r="67" spans="1:21" s="32" customFormat="1" ht="12.75">
      <c r="A67" s="19"/>
      <c r="B67" s="29" t="s">
        <v>9</v>
      </c>
      <c r="C67" s="19"/>
      <c r="D67" s="19"/>
      <c r="E67" s="19"/>
      <c r="F67" s="19">
        <f>F64+F61</f>
        <v>250</v>
      </c>
      <c r="G67" s="19">
        <f aca="true" t="shared" si="15" ref="G67:U67">G64+G61</f>
        <v>0</v>
      </c>
      <c r="H67" s="19">
        <f t="shared" si="15"/>
        <v>250</v>
      </c>
      <c r="I67" s="19">
        <f t="shared" si="15"/>
        <v>0</v>
      </c>
      <c r="J67" s="19">
        <f t="shared" si="15"/>
        <v>250</v>
      </c>
      <c r="K67" s="19">
        <f t="shared" si="15"/>
        <v>0</v>
      </c>
      <c r="L67" s="19">
        <f t="shared" si="15"/>
        <v>250</v>
      </c>
      <c r="M67" s="19">
        <f t="shared" si="15"/>
        <v>0</v>
      </c>
      <c r="N67" s="19">
        <f t="shared" si="15"/>
        <v>0</v>
      </c>
      <c r="O67" s="19">
        <f t="shared" si="15"/>
        <v>0</v>
      </c>
      <c r="P67" s="19">
        <f t="shared" si="15"/>
        <v>0</v>
      </c>
      <c r="Q67" s="19">
        <f t="shared" si="15"/>
        <v>0</v>
      </c>
      <c r="R67" s="19">
        <f t="shared" si="15"/>
        <v>0</v>
      </c>
      <c r="S67" s="19">
        <f t="shared" si="15"/>
        <v>0</v>
      </c>
      <c r="T67" s="19">
        <f t="shared" si="15"/>
        <v>0</v>
      </c>
      <c r="U67" s="19">
        <f t="shared" si="15"/>
        <v>0</v>
      </c>
    </row>
    <row r="68" spans="1:22" s="32" customFormat="1" ht="25.5">
      <c r="A68" s="19"/>
      <c r="B68" s="29" t="s">
        <v>192</v>
      </c>
      <c r="C68" s="19"/>
      <c r="D68" s="19"/>
      <c r="E68" s="19"/>
      <c r="F68" s="24">
        <f aca="true" t="shared" si="16" ref="F68:U68">F22+F42+F59+F67</f>
        <v>25242.600000000002</v>
      </c>
      <c r="G68" s="24">
        <f t="shared" si="16"/>
        <v>12442.3</v>
      </c>
      <c r="H68" s="24">
        <f t="shared" si="16"/>
        <v>12800.3</v>
      </c>
      <c r="I68" s="24">
        <f t="shared" si="16"/>
        <v>0</v>
      </c>
      <c r="J68" s="24">
        <f t="shared" si="16"/>
        <v>10880.400000000001</v>
      </c>
      <c r="K68" s="24">
        <f t="shared" si="16"/>
        <v>4032.7</v>
      </c>
      <c r="L68" s="24">
        <f t="shared" si="16"/>
        <v>6847.7</v>
      </c>
      <c r="M68" s="24">
        <f t="shared" si="16"/>
        <v>0</v>
      </c>
      <c r="N68" s="24">
        <f t="shared" si="16"/>
        <v>7012.9</v>
      </c>
      <c r="O68" s="24">
        <f t="shared" si="16"/>
        <v>4064.7</v>
      </c>
      <c r="P68" s="24">
        <f t="shared" si="16"/>
        <v>2948.2</v>
      </c>
      <c r="Q68" s="24">
        <f t="shared" si="16"/>
        <v>0</v>
      </c>
      <c r="R68" s="24">
        <f t="shared" si="16"/>
        <v>7349.3</v>
      </c>
      <c r="S68" s="24">
        <f t="shared" si="16"/>
        <v>4344.9</v>
      </c>
      <c r="T68" s="24">
        <f t="shared" si="16"/>
        <v>3004.4</v>
      </c>
      <c r="U68" s="24">
        <f t="shared" si="16"/>
        <v>0</v>
      </c>
      <c r="V68" s="8">
        <f>R68+N68+J68</f>
        <v>25242.600000000002</v>
      </c>
    </row>
    <row r="69" spans="1:21" s="32" customFormat="1" ht="12.75">
      <c r="A69" s="68" t="s">
        <v>164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ht="195.75" customHeight="1">
      <c r="A70" s="30" t="s">
        <v>97</v>
      </c>
      <c r="B70" s="26" t="s">
        <v>98</v>
      </c>
      <c r="C70" s="17" t="s">
        <v>154</v>
      </c>
      <c r="D70" s="19" t="s">
        <v>138</v>
      </c>
      <c r="E70" s="17" t="s">
        <v>155</v>
      </c>
      <c r="F70" s="24">
        <f>F71+F72+F73</f>
        <v>0</v>
      </c>
      <c r="G70" s="24">
        <f aca="true" t="shared" si="17" ref="G70:U70">G71+G72+G73</f>
        <v>0</v>
      </c>
      <c r="H70" s="24">
        <f t="shared" si="17"/>
        <v>0</v>
      </c>
      <c r="I70" s="24">
        <f t="shared" si="17"/>
        <v>0</v>
      </c>
      <c r="J70" s="24">
        <f t="shared" si="17"/>
        <v>0</v>
      </c>
      <c r="K70" s="24">
        <f t="shared" si="17"/>
        <v>0</v>
      </c>
      <c r="L70" s="24">
        <f t="shared" si="17"/>
        <v>0</v>
      </c>
      <c r="M70" s="24">
        <f t="shared" si="17"/>
        <v>0</v>
      </c>
      <c r="N70" s="24">
        <f t="shared" si="17"/>
        <v>0</v>
      </c>
      <c r="O70" s="24">
        <f t="shared" si="17"/>
        <v>0</v>
      </c>
      <c r="P70" s="24">
        <f t="shared" si="17"/>
        <v>0</v>
      </c>
      <c r="Q70" s="24">
        <f t="shared" si="17"/>
        <v>0</v>
      </c>
      <c r="R70" s="24">
        <f t="shared" si="17"/>
        <v>0</v>
      </c>
      <c r="S70" s="24">
        <f t="shared" si="17"/>
        <v>0</v>
      </c>
      <c r="T70" s="24">
        <f t="shared" si="17"/>
        <v>0</v>
      </c>
      <c r="U70" s="24">
        <f t="shared" si="17"/>
        <v>0</v>
      </c>
    </row>
    <row r="71" spans="1:21" ht="168">
      <c r="A71" s="17" t="s">
        <v>12</v>
      </c>
      <c r="B71" s="18" t="s">
        <v>99</v>
      </c>
      <c r="C71" s="31" t="s">
        <v>147</v>
      </c>
      <c r="D71" s="19"/>
      <c r="E71" s="17" t="s">
        <v>178</v>
      </c>
      <c r="F71" s="19">
        <f>SUM(G71:I71)</f>
        <v>0</v>
      </c>
      <c r="G71" s="19">
        <f aca="true" t="shared" si="18" ref="G71:I73">SUM(K71+O71+S71)</f>
        <v>0</v>
      </c>
      <c r="H71" s="19">
        <f t="shared" si="18"/>
        <v>0</v>
      </c>
      <c r="I71" s="19">
        <f t="shared" si="18"/>
        <v>0</v>
      </c>
      <c r="J71" s="19">
        <f>SUM(K71:M71)</f>
        <v>0</v>
      </c>
      <c r="K71" s="19">
        <v>0</v>
      </c>
      <c r="L71" s="19">
        <v>0</v>
      </c>
      <c r="M71" s="19">
        <v>0</v>
      </c>
      <c r="N71" s="19">
        <f>SUM(O71:Q71)</f>
        <v>0</v>
      </c>
      <c r="O71" s="19">
        <v>0</v>
      </c>
      <c r="P71" s="19">
        <v>0</v>
      </c>
      <c r="Q71" s="19">
        <v>0</v>
      </c>
      <c r="R71" s="19">
        <f>SUM(S71:U71)</f>
        <v>0</v>
      </c>
      <c r="S71" s="19">
        <v>0</v>
      </c>
      <c r="T71" s="19">
        <v>0</v>
      </c>
      <c r="U71" s="19">
        <v>0</v>
      </c>
    </row>
    <row r="72" spans="1:21" ht="38.25">
      <c r="A72" s="17" t="s">
        <v>20</v>
      </c>
      <c r="B72" s="33" t="s">
        <v>100</v>
      </c>
      <c r="C72" s="19" t="s">
        <v>144</v>
      </c>
      <c r="D72" s="19"/>
      <c r="E72" s="19" t="s">
        <v>144</v>
      </c>
      <c r="F72" s="19">
        <f>SUM(G72:I72)</f>
        <v>0</v>
      </c>
      <c r="G72" s="19">
        <f t="shared" si="18"/>
        <v>0</v>
      </c>
      <c r="H72" s="19">
        <f t="shared" si="18"/>
        <v>0</v>
      </c>
      <c r="I72" s="19">
        <f t="shared" si="18"/>
        <v>0</v>
      </c>
      <c r="J72" s="19">
        <f>SUM(K72:M72)</f>
        <v>0</v>
      </c>
      <c r="K72" s="19">
        <v>0</v>
      </c>
      <c r="L72" s="19">
        <v>0</v>
      </c>
      <c r="M72" s="19">
        <v>0</v>
      </c>
      <c r="N72" s="19">
        <f>SUM(O72:Q72)</f>
        <v>0</v>
      </c>
      <c r="O72" s="19">
        <v>0</v>
      </c>
      <c r="P72" s="19">
        <v>0</v>
      </c>
      <c r="Q72" s="19">
        <v>0</v>
      </c>
      <c r="R72" s="19">
        <f>SUM(S72:U72)</f>
        <v>0</v>
      </c>
      <c r="S72" s="19">
        <v>0</v>
      </c>
      <c r="T72" s="19">
        <v>0</v>
      </c>
      <c r="U72" s="19">
        <v>0</v>
      </c>
    </row>
    <row r="73" spans="1:21" ht="36" customHeight="1">
      <c r="A73" s="17" t="s">
        <v>21</v>
      </c>
      <c r="B73" s="34" t="s">
        <v>101</v>
      </c>
      <c r="C73" s="19" t="s">
        <v>144</v>
      </c>
      <c r="D73" s="19"/>
      <c r="E73" s="19" t="s">
        <v>144</v>
      </c>
      <c r="F73" s="19">
        <f>SUM(G73:I73)</f>
        <v>0</v>
      </c>
      <c r="G73" s="19">
        <f t="shared" si="18"/>
        <v>0</v>
      </c>
      <c r="H73" s="19">
        <f t="shared" si="18"/>
        <v>0</v>
      </c>
      <c r="I73" s="19">
        <f t="shared" si="18"/>
        <v>0</v>
      </c>
      <c r="J73" s="19">
        <f>SUM(K73:M73)</f>
        <v>0</v>
      </c>
      <c r="K73" s="19">
        <v>0</v>
      </c>
      <c r="L73" s="19">
        <v>0</v>
      </c>
      <c r="M73" s="19">
        <v>0</v>
      </c>
      <c r="N73" s="19">
        <f>SUM(O73:Q73)</f>
        <v>0</v>
      </c>
      <c r="O73" s="19">
        <v>0</v>
      </c>
      <c r="P73" s="19">
        <v>0</v>
      </c>
      <c r="Q73" s="19">
        <v>0</v>
      </c>
      <c r="R73" s="19">
        <f>SUM(S73:U73)</f>
        <v>0</v>
      </c>
      <c r="S73" s="19">
        <v>0</v>
      </c>
      <c r="T73" s="19">
        <v>0</v>
      </c>
      <c r="U73" s="19">
        <v>0</v>
      </c>
    </row>
    <row r="74" spans="1:21" ht="153" customHeight="1">
      <c r="A74" s="30" t="s">
        <v>102</v>
      </c>
      <c r="B74" s="26" t="s">
        <v>103</v>
      </c>
      <c r="C74" s="17" t="s">
        <v>150</v>
      </c>
      <c r="D74" s="30"/>
      <c r="E74" s="17" t="s">
        <v>170</v>
      </c>
      <c r="F74" s="24">
        <f>F75+F76+F77</f>
        <v>500</v>
      </c>
      <c r="G74" s="24">
        <f>K74+O74+S74</f>
        <v>0</v>
      </c>
      <c r="H74" s="24">
        <f>H75+H76+H77</f>
        <v>500</v>
      </c>
      <c r="I74" s="24">
        <f>I75+I76+I77</f>
        <v>0</v>
      </c>
      <c r="J74" s="24">
        <f>K74+L74</f>
        <v>500</v>
      </c>
      <c r="K74" s="24">
        <v>0</v>
      </c>
      <c r="L74" s="24">
        <f aca="true" t="shared" si="19" ref="L74:U74">L75+L76+L77</f>
        <v>500</v>
      </c>
      <c r="M74" s="24">
        <f t="shared" si="19"/>
        <v>0</v>
      </c>
      <c r="N74" s="24">
        <f t="shared" si="19"/>
        <v>0</v>
      </c>
      <c r="O74" s="24">
        <f t="shared" si="19"/>
        <v>0</v>
      </c>
      <c r="P74" s="24">
        <f t="shared" si="19"/>
        <v>0</v>
      </c>
      <c r="Q74" s="24">
        <f t="shared" si="19"/>
        <v>0</v>
      </c>
      <c r="R74" s="24">
        <f t="shared" si="19"/>
        <v>0</v>
      </c>
      <c r="S74" s="24">
        <f t="shared" si="19"/>
        <v>0</v>
      </c>
      <c r="T74" s="24">
        <f t="shared" si="19"/>
        <v>0</v>
      </c>
      <c r="U74" s="24">
        <f t="shared" si="19"/>
        <v>0</v>
      </c>
    </row>
    <row r="75" spans="1:21" ht="25.5">
      <c r="A75" s="17" t="s">
        <v>26</v>
      </c>
      <c r="B75" s="33" t="s">
        <v>99</v>
      </c>
      <c r="C75" s="19" t="s">
        <v>145</v>
      </c>
      <c r="D75" s="19"/>
      <c r="E75" s="19" t="s">
        <v>145</v>
      </c>
      <c r="F75" s="19">
        <f>SUM(G75:I75)</f>
        <v>0</v>
      </c>
      <c r="G75" s="19">
        <f aca="true" t="shared" si="20" ref="G75:I77">SUM(K75+O75+S75)</f>
        <v>0</v>
      </c>
      <c r="H75" s="19">
        <f t="shared" si="20"/>
        <v>0</v>
      </c>
      <c r="I75" s="19">
        <f t="shared" si="20"/>
        <v>0</v>
      </c>
      <c r="J75" s="19">
        <f>SUM(K75:M75)</f>
        <v>0</v>
      </c>
      <c r="K75" s="19">
        <v>0</v>
      </c>
      <c r="L75" s="19">
        <v>0</v>
      </c>
      <c r="M75" s="19">
        <v>0</v>
      </c>
      <c r="N75" s="19">
        <f>SUM(O75:Q75)</f>
        <v>0</v>
      </c>
      <c r="O75" s="19">
        <v>0</v>
      </c>
      <c r="P75" s="19">
        <v>0</v>
      </c>
      <c r="Q75" s="19">
        <v>0</v>
      </c>
      <c r="R75" s="19">
        <f>SUM(S75:U75)</f>
        <v>0</v>
      </c>
      <c r="S75" s="19">
        <v>0</v>
      </c>
      <c r="T75" s="19">
        <v>0</v>
      </c>
      <c r="U75" s="19">
        <v>0</v>
      </c>
    </row>
    <row r="76" spans="1:21" ht="310.5" customHeight="1">
      <c r="A76" s="17" t="s">
        <v>30</v>
      </c>
      <c r="B76" s="18" t="s">
        <v>100</v>
      </c>
      <c r="C76" s="27" t="s">
        <v>146</v>
      </c>
      <c r="D76" s="19"/>
      <c r="E76" s="17" t="s">
        <v>171</v>
      </c>
      <c r="F76" s="19">
        <f>SUM(G76:I76)</f>
        <v>500</v>
      </c>
      <c r="G76" s="19">
        <f t="shared" si="20"/>
        <v>0</v>
      </c>
      <c r="H76" s="19">
        <f t="shared" si="20"/>
        <v>500</v>
      </c>
      <c r="I76" s="19">
        <f t="shared" si="20"/>
        <v>0</v>
      </c>
      <c r="J76" s="19">
        <f>SUM(K76:M76)</f>
        <v>500</v>
      </c>
      <c r="K76" s="19">
        <v>0</v>
      </c>
      <c r="L76" s="19">
        <v>500</v>
      </c>
      <c r="M76" s="19">
        <v>0</v>
      </c>
      <c r="N76" s="19">
        <f>SUM(O76:Q76)</f>
        <v>0</v>
      </c>
      <c r="O76" s="19">
        <v>0</v>
      </c>
      <c r="P76" s="19">
        <v>0</v>
      </c>
      <c r="Q76" s="19">
        <v>0</v>
      </c>
      <c r="R76" s="19">
        <f>SUM(S76:U76)</f>
        <v>0</v>
      </c>
      <c r="S76" s="19">
        <v>0</v>
      </c>
      <c r="T76" s="19">
        <v>0</v>
      </c>
      <c r="U76" s="19">
        <v>0</v>
      </c>
    </row>
    <row r="77" spans="1:21" ht="51">
      <c r="A77" s="17" t="s">
        <v>40</v>
      </c>
      <c r="B77" s="18" t="s">
        <v>101</v>
      </c>
      <c r="C77" s="19" t="s">
        <v>144</v>
      </c>
      <c r="D77" s="19"/>
      <c r="E77" s="19" t="s">
        <v>144</v>
      </c>
      <c r="F77" s="19">
        <f>SUM(G77:I77)</f>
        <v>0</v>
      </c>
      <c r="G77" s="19">
        <f t="shared" si="20"/>
        <v>0</v>
      </c>
      <c r="H77" s="19">
        <f t="shared" si="20"/>
        <v>0</v>
      </c>
      <c r="I77" s="19">
        <f t="shared" si="20"/>
        <v>0</v>
      </c>
      <c r="J77" s="19">
        <f>SUM(K77:M77)</f>
        <v>0</v>
      </c>
      <c r="K77" s="19">
        <v>0</v>
      </c>
      <c r="L77" s="19">
        <v>0</v>
      </c>
      <c r="M77" s="19">
        <v>0</v>
      </c>
      <c r="N77" s="19">
        <f>SUM(O77:Q77)</f>
        <v>0</v>
      </c>
      <c r="O77" s="19">
        <v>0</v>
      </c>
      <c r="P77" s="19">
        <v>0</v>
      </c>
      <c r="Q77" s="19">
        <v>0</v>
      </c>
      <c r="R77" s="19">
        <f>SUM(S77:U77)</f>
        <v>0</v>
      </c>
      <c r="S77" s="19">
        <v>0</v>
      </c>
      <c r="T77" s="19">
        <v>0</v>
      </c>
      <c r="U77" s="19">
        <v>0</v>
      </c>
    </row>
    <row r="78" spans="1:21" ht="51">
      <c r="A78" s="30" t="s">
        <v>104</v>
      </c>
      <c r="B78" s="26" t="s">
        <v>105</v>
      </c>
      <c r="C78" s="19" t="s">
        <v>149</v>
      </c>
      <c r="D78" s="24"/>
      <c r="E78" s="19" t="s">
        <v>149</v>
      </c>
      <c r="F78" s="24">
        <f>F79+F80+F81</f>
        <v>9539.2</v>
      </c>
      <c r="G78" s="24">
        <f>G79+G80+G81</f>
        <v>4149.7</v>
      </c>
      <c r="H78" s="24">
        <f>H79+H80+H81</f>
        <v>5389.5</v>
      </c>
      <c r="I78" s="24">
        <f>I79+I80+I81</f>
        <v>0</v>
      </c>
      <c r="J78" s="24">
        <f aca="true" t="shared" si="21" ref="J78:U78">J79+J80+J81</f>
        <v>8689.2</v>
      </c>
      <c r="K78" s="24">
        <f t="shared" si="21"/>
        <v>4149.7</v>
      </c>
      <c r="L78" s="24">
        <f t="shared" si="21"/>
        <v>4539.5</v>
      </c>
      <c r="M78" s="24">
        <f t="shared" si="21"/>
        <v>0</v>
      </c>
      <c r="N78" s="24">
        <f t="shared" si="21"/>
        <v>0</v>
      </c>
      <c r="O78" s="24">
        <f t="shared" si="21"/>
        <v>0</v>
      </c>
      <c r="P78" s="24">
        <f t="shared" si="21"/>
        <v>0</v>
      </c>
      <c r="Q78" s="24">
        <f t="shared" si="21"/>
        <v>0</v>
      </c>
      <c r="R78" s="24">
        <f t="shared" si="21"/>
        <v>850</v>
      </c>
      <c r="S78" s="24">
        <f t="shared" si="21"/>
        <v>0</v>
      </c>
      <c r="T78" s="24">
        <f t="shared" si="21"/>
        <v>850</v>
      </c>
      <c r="U78" s="24">
        <f t="shared" si="21"/>
        <v>0</v>
      </c>
    </row>
    <row r="79" spans="1:21" ht="249" customHeight="1">
      <c r="A79" s="17" t="s">
        <v>57</v>
      </c>
      <c r="B79" s="18" t="s">
        <v>99</v>
      </c>
      <c r="C79" s="27" t="s">
        <v>188</v>
      </c>
      <c r="D79" s="19"/>
      <c r="E79" s="17" t="s">
        <v>193</v>
      </c>
      <c r="F79" s="19">
        <f>SUM(G79:I79)</f>
        <v>1050</v>
      </c>
      <c r="G79" s="19">
        <f aca="true" t="shared" si="22" ref="G79:I81">SUM(K79+O79+S79)</f>
        <v>0</v>
      </c>
      <c r="H79" s="19">
        <f t="shared" si="22"/>
        <v>1050</v>
      </c>
      <c r="I79" s="19">
        <f t="shared" si="22"/>
        <v>0</v>
      </c>
      <c r="J79" s="19">
        <f>SUM(K79:M79)</f>
        <v>200</v>
      </c>
      <c r="K79" s="19">
        <v>0</v>
      </c>
      <c r="L79" s="19">
        <v>200</v>
      </c>
      <c r="M79" s="19">
        <v>0</v>
      </c>
      <c r="N79" s="19">
        <f>SUM(O79:Q79)</f>
        <v>0</v>
      </c>
      <c r="O79" s="19">
        <v>0</v>
      </c>
      <c r="P79" s="19">
        <v>0</v>
      </c>
      <c r="Q79" s="19">
        <v>0</v>
      </c>
      <c r="R79" s="19">
        <f>SUM(S79:U79)</f>
        <v>850</v>
      </c>
      <c r="S79" s="19">
        <v>0</v>
      </c>
      <c r="T79" s="19">
        <v>850</v>
      </c>
      <c r="U79" s="19">
        <v>0</v>
      </c>
    </row>
    <row r="80" spans="1:21" ht="39.75" customHeight="1">
      <c r="A80" s="17" t="s">
        <v>64</v>
      </c>
      <c r="B80" s="18" t="s">
        <v>100</v>
      </c>
      <c r="C80" s="40" t="s">
        <v>173</v>
      </c>
      <c r="D80" s="40"/>
      <c r="E80" s="31" t="s">
        <v>173</v>
      </c>
      <c r="F80" s="19">
        <f>SUM(G80:I80)</f>
        <v>8489.2</v>
      </c>
      <c r="G80" s="19">
        <f t="shared" si="22"/>
        <v>4149.7</v>
      </c>
      <c r="H80" s="19">
        <f t="shared" si="22"/>
        <v>4339.5</v>
      </c>
      <c r="I80" s="19">
        <f t="shared" si="22"/>
        <v>0</v>
      </c>
      <c r="J80" s="19">
        <f>SUM(K80:M80)</f>
        <v>8489.2</v>
      </c>
      <c r="K80" s="19">
        <v>4149.7</v>
      </c>
      <c r="L80" s="19">
        <v>4339.5</v>
      </c>
      <c r="M80" s="19">
        <v>0</v>
      </c>
      <c r="N80" s="19">
        <f>SUM(O80:Q80)</f>
        <v>0</v>
      </c>
      <c r="O80" s="19">
        <v>0</v>
      </c>
      <c r="P80" s="19">
        <v>0</v>
      </c>
      <c r="Q80" s="19">
        <v>0</v>
      </c>
      <c r="R80" s="19">
        <f>SUM(S80:U80)</f>
        <v>0</v>
      </c>
      <c r="S80" s="19">
        <v>0</v>
      </c>
      <c r="T80" s="19">
        <v>0</v>
      </c>
      <c r="U80" s="19">
        <v>0</v>
      </c>
    </row>
    <row r="81" spans="1:21" ht="36.75" customHeight="1">
      <c r="A81" s="17" t="s">
        <v>72</v>
      </c>
      <c r="B81" s="34" t="s">
        <v>101</v>
      </c>
      <c r="C81" s="19" t="s">
        <v>144</v>
      </c>
      <c r="D81" s="19"/>
      <c r="E81" s="19" t="s">
        <v>144</v>
      </c>
      <c r="F81" s="19">
        <f>SUM(G81:I81)</f>
        <v>0</v>
      </c>
      <c r="G81" s="19">
        <f t="shared" si="22"/>
        <v>0</v>
      </c>
      <c r="H81" s="19">
        <f t="shared" si="22"/>
        <v>0</v>
      </c>
      <c r="I81" s="19">
        <f t="shared" si="22"/>
        <v>0</v>
      </c>
      <c r="J81" s="19">
        <f>SUM(K81:M81)</f>
        <v>0</v>
      </c>
      <c r="K81" s="19">
        <v>0</v>
      </c>
      <c r="L81" s="19">
        <v>0</v>
      </c>
      <c r="M81" s="19">
        <v>0</v>
      </c>
      <c r="N81" s="19">
        <f>SUM(O81:Q81)</f>
        <v>0</v>
      </c>
      <c r="O81" s="19">
        <v>0</v>
      </c>
      <c r="P81" s="19">
        <v>0</v>
      </c>
      <c r="Q81" s="19">
        <v>0</v>
      </c>
      <c r="R81" s="19">
        <f>SUM(S81:U81)</f>
        <v>0</v>
      </c>
      <c r="S81" s="19">
        <v>0</v>
      </c>
      <c r="T81" s="19">
        <v>0</v>
      </c>
      <c r="U81" s="19">
        <v>0</v>
      </c>
    </row>
    <row r="82" spans="1:21" ht="51">
      <c r="A82" s="30" t="s">
        <v>106</v>
      </c>
      <c r="B82" s="29" t="s">
        <v>107</v>
      </c>
      <c r="C82" s="19" t="s">
        <v>149</v>
      </c>
      <c r="D82" s="24"/>
      <c r="E82" s="19" t="s">
        <v>149</v>
      </c>
      <c r="F82" s="24">
        <f>F83+F84+F85</f>
        <v>3592.6</v>
      </c>
      <c r="G82" s="24">
        <f aca="true" t="shared" si="23" ref="G82:U82">G83+G84+G85</f>
        <v>947.6</v>
      </c>
      <c r="H82" s="24">
        <f t="shared" si="23"/>
        <v>2645</v>
      </c>
      <c r="I82" s="24">
        <f t="shared" si="23"/>
        <v>0</v>
      </c>
      <c r="J82" s="24">
        <f t="shared" si="23"/>
        <v>3592.6</v>
      </c>
      <c r="K82" s="24">
        <f t="shared" si="23"/>
        <v>947.6</v>
      </c>
      <c r="L82" s="24">
        <f t="shared" si="23"/>
        <v>2645</v>
      </c>
      <c r="M82" s="24">
        <f t="shared" si="23"/>
        <v>0</v>
      </c>
      <c r="N82" s="24">
        <f t="shared" si="23"/>
        <v>0</v>
      </c>
      <c r="O82" s="24">
        <f t="shared" si="23"/>
        <v>0</v>
      </c>
      <c r="P82" s="24">
        <f t="shared" si="23"/>
        <v>0</v>
      </c>
      <c r="Q82" s="24">
        <f t="shared" si="23"/>
        <v>0</v>
      </c>
      <c r="R82" s="24">
        <f t="shared" si="23"/>
        <v>0</v>
      </c>
      <c r="S82" s="24">
        <f t="shared" si="23"/>
        <v>0</v>
      </c>
      <c r="T82" s="24">
        <f t="shared" si="23"/>
        <v>0</v>
      </c>
      <c r="U82" s="24">
        <f t="shared" si="23"/>
        <v>0</v>
      </c>
    </row>
    <row r="83" spans="1:21" ht="156.75" customHeight="1">
      <c r="A83" s="17" t="s">
        <v>84</v>
      </c>
      <c r="B83" s="18" t="s">
        <v>99</v>
      </c>
      <c r="C83" s="27" t="s">
        <v>151</v>
      </c>
      <c r="D83" s="19"/>
      <c r="E83" s="17" t="s">
        <v>174</v>
      </c>
      <c r="F83" s="19">
        <f>SUM(G83:I83)</f>
        <v>0</v>
      </c>
      <c r="G83" s="19">
        <f aca="true" t="shared" si="24" ref="G83:I85">SUM(K83+O83+S83)</f>
        <v>0</v>
      </c>
      <c r="H83" s="19">
        <f t="shared" si="24"/>
        <v>0</v>
      </c>
      <c r="I83" s="19">
        <f t="shared" si="24"/>
        <v>0</v>
      </c>
      <c r="J83" s="19">
        <f>SUM(K83:M83)</f>
        <v>0</v>
      </c>
      <c r="K83" s="19">
        <v>0</v>
      </c>
      <c r="L83" s="19">
        <v>0</v>
      </c>
      <c r="M83" s="19">
        <v>0</v>
      </c>
      <c r="N83" s="19">
        <f>SUM(O83:Q83)</f>
        <v>0</v>
      </c>
      <c r="O83" s="19">
        <v>0</v>
      </c>
      <c r="P83" s="19">
        <v>0</v>
      </c>
      <c r="Q83" s="19">
        <v>0</v>
      </c>
      <c r="R83" s="19">
        <f>SUM(S83:U83)</f>
        <v>0</v>
      </c>
      <c r="S83" s="19">
        <v>0</v>
      </c>
      <c r="T83" s="19">
        <v>0</v>
      </c>
      <c r="U83" s="19">
        <v>0</v>
      </c>
    </row>
    <row r="84" spans="1:21" ht="38.25">
      <c r="A84" s="17" t="s">
        <v>90</v>
      </c>
      <c r="B84" s="33" t="s">
        <v>100</v>
      </c>
      <c r="C84" s="19" t="s">
        <v>152</v>
      </c>
      <c r="D84" s="19"/>
      <c r="E84" s="19" t="s">
        <v>152</v>
      </c>
      <c r="F84" s="19">
        <f>SUM(G84:I84)</f>
        <v>3592.6</v>
      </c>
      <c r="G84" s="19">
        <f t="shared" si="24"/>
        <v>947.6</v>
      </c>
      <c r="H84" s="19">
        <f t="shared" si="24"/>
        <v>2645</v>
      </c>
      <c r="I84" s="19">
        <f t="shared" si="24"/>
        <v>0</v>
      </c>
      <c r="J84" s="19">
        <f>SUM(K84:M84)</f>
        <v>3592.6</v>
      </c>
      <c r="K84" s="19">
        <v>947.6</v>
      </c>
      <c r="L84" s="19">
        <v>2645</v>
      </c>
      <c r="M84" s="19">
        <v>0</v>
      </c>
      <c r="N84" s="19">
        <f>SUM(O84:Q84)</f>
        <v>0</v>
      </c>
      <c r="O84" s="19">
        <v>0</v>
      </c>
      <c r="P84" s="19">
        <v>0</v>
      </c>
      <c r="Q84" s="19">
        <v>0</v>
      </c>
      <c r="R84" s="19">
        <f>SUM(S84:U84)</f>
        <v>0</v>
      </c>
      <c r="S84" s="19">
        <v>0</v>
      </c>
      <c r="T84" s="19">
        <v>0</v>
      </c>
      <c r="U84" s="19">
        <v>0</v>
      </c>
    </row>
    <row r="85" spans="1:21" ht="51">
      <c r="A85" s="17" t="s">
        <v>108</v>
      </c>
      <c r="B85" s="18" t="s">
        <v>101</v>
      </c>
      <c r="C85" s="19" t="s">
        <v>144</v>
      </c>
      <c r="D85" s="19"/>
      <c r="E85" s="19" t="s">
        <v>144</v>
      </c>
      <c r="F85" s="19">
        <f>SUM(G85:I85)</f>
        <v>0</v>
      </c>
      <c r="G85" s="19">
        <f t="shared" si="24"/>
        <v>0</v>
      </c>
      <c r="H85" s="19">
        <f t="shared" si="24"/>
        <v>0</v>
      </c>
      <c r="I85" s="19">
        <f t="shared" si="24"/>
        <v>0</v>
      </c>
      <c r="J85" s="19">
        <f>SUM(K85:M85)</f>
        <v>0</v>
      </c>
      <c r="K85" s="19">
        <v>0</v>
      </c>
      <c r="L85" s="19">
        <v>0</v>
      </c>
      <c r="M85" s="19">
        <v>0</v>
      </c>
      <c r="N85" s="19">
        <f>SUM(O85:Q85)</f>
        <v>0</v>
      </c>
      <c r="O85" s="19">
        <v>0</v>
      </c>
      <c r="P85" s="19">
        <v>0</v>
      </c>
      <c r="Q85" s="19">
        <v>0</v>
      </c>
      <c r="R85" s="19">
        <f>SUM(S85:U85)</f>
        <v>0</v>
      </c>
      <c r="S85" s="19">
        <v>0</v>
      </c>
      <c r="T85" s="19">
        <v>0</v>
      </c>
      <c r="U85" s="19">
        <v>0</v>
      </c>
    </row>
    <row r="86" spans="1:21" ht="51">
      <c r="A86" s="30" t="s">
        <v>109</v>
      </c>
      <c r="B86" s="44" t="s">
        <v>110</v>
      </c>
      <c r="C86" s="17" t="s">
        <v>149</v>
      </c>
      <c r="D86" s="30"/>
      <c r="E86" s="17" t="s">
        <v>149</v>
      </c>
      <c r="F86" s="24">
        <f>F87+F88+F91</f>
        <v>83713.70000000001</v>
      </c>
      <c r="G86" s="24">
        <f>G87+G88+G91</f>
        <v>35033.7</v>
      </c>
      <c r="H86" s="24">
        <f>H87+H88+H91</f>
        <v>48680</v>
      </c>
      <c r="I86" s="24">
        <f>I87+I88+I91</f>
        <v>0</v>
      </c>
      <c r="J86" s="24">
        <f aca="true" t="shared" si="25" ref="J86:U86">J88+J87+J91</f>
        <v>67277.6</v>
      </c>
      <c r="K86" s="24">
        <f t="shared" si="25"/>
        <v>35033.7</v>
      </c>
      <c r="L86" s="24">
        <f>L88+L87+L91</f>
        <v>32243.9</v>
      </c>
      <c r="M86" s="24">
        <f t="shared" si="25"/>
        <v>0</v>
      </c>
      <c r="N86" s="24">
        <f t="shared" si="25"/>
        <v>867.5</v>
      </c>
      <c r="O86" s="24">
        <f t="shared" si="25"/>
        <v>0</v>
      </c>
      <c r="P86" s="24">
        <f t="shared" si="25"/>
        <v>867.5</v>
      </c>
      <c r="Q86" s="24">
        <f t="shared" si="25"/>
        <v>0</v>
      </c>
      <c r="R86" s="24">
        <f t="shared" si="25"/>
        <v>15568.6</v>
      </c>
      <c r="S86" s="24">
        <f t="shared" si="25"/>
        <v>0</v>
      </c>
      <c r="T86" s="24">
        <f t="shared" si="25"/>
        <v>15568.6</v>
      </c>
      <c r="U86" s="24">
        <f t="shared" si="25"/>
        <v>0</v>
      </c>
    </row>
    <row r="87" spans="1:21" ht="54" customHeight="1">
      <c r="A87" s="17" t="s">
        <v>111</v>
      </c>
      <c r="B87" s="18" t="s">
        <v>99</v>
      </c>
      <c r="C87" s="27" t="s">
        <v>198</v>
      </c>
      <c r="D87" s="17"/>
      <c r="E87" s="27" t="s">
        <v>198</v>
      </c>
      <c r="F87" s="19">
        <f>SUM(G87:I87)</f>
        <v>17016.1</v>
      </c>
      <c r="G87" s="19">
        <f aca="true" t="shared" si="26" ref="G87:I91">SUM(K87+O87+S87)</f>
        <v>0</v>
      </c>
      <c r="H87" s="19">
        <f>SUM(L87+P87+T87)</f>
        <v>17016.1</v>
      </c>
      <c r="I87" s="19">
        <f t="shared" si="26"/>
        <v>0</v>
      </c>
      <c r="J87" s="19">
        <f>SUM(K87:M87)</f>
        <v>580</v>
      </c>
      <c r="K87" s="19">
        <v>0</v>
      </c>
      <c r="L87" s="19">
        <v>580</v>
      </c>
      <c r="M87" s="19">
        <v>0</v>
      </c>
      <c r="N87" s="19">
        <f>SUM(O87:Q87)</f>
        <v>867.5</v>
      </c>
      <c r="O87" s="19">
        <v>0</v>
      </c>
      <c r="P87" s="19">
        <v>867.5</v>
      </c>
      <c r="Q87" s="19">
        <v>0</v>
      </c>
      <c r="R87" s="19">
        <f>SUM(S87:U87)</f>
        <v>15568.6</v>
      </c>
      <c r="S87" s="19">
        <v>0</v>
      </c>
      <c r="T87" s="19">
        <v>15568.6</v>
      </c>
      <c r="U87" s="19">
        <v>0</v>
      </c>
    </row>
    <row r="88" spans="1:21" ht="45">
      <c r="A88" s="17" t="s">
        <v>112</v>
      </c>
      <c r="B88" s="18" t="s">
        <v>100</v>
      </c>
      <c r="C88" s="27" t="s">
        <v>194</v>
      </c>
      <c r="D88" s="45"/>
      <c r="E88" s="27" t="s">
        <v>194</v>
      </c>
      <c r="F88" s="24">
        <f>SUM(G88:I88)</f>
        <v>66697.6</v>
      </c>
      <c r="G88" s="24">
        <f>SUM(K88+O88+S88)</f>
        <v>35033.7</v>
      </c>
      <c r="H88" s="24">
        <f>SUM(L88+P88+T88)</f>
        <v>31663.9</v>
      </c>
      <c r="I88" s="24">
        <f t="shared" si="26"/>
        <v>0</v>
      </c>
      <c r="J88" s="24">
        <f>SUM(K88:M88)</f>
        <v>66697.6</v>
      </c>
      <c r="K88" s="24">
        <f>K89+K90</f>
        <v>35033.7</v>
      </c>
      <c r="L88" s="24">
        <f>L89+L90</f>
        <v>31663.9</v>
      </c>
      <c r="M88" s="24">
        <v>0</v>
      </c>
      <c r="N88" s="24">
        <f>SUM(O88:Q88)</f>
        <v>0</v>
      </c>
      <c r="O88" s="24">
        <v>0</v>
      </c>
      <c r="P88" s="24">
        <v>0</v>
      </c>
      <c r="Q88" s="24">
        <v>0</v>
      </c>
      <c r="R88" s="24">
        <f>SUM(S88:U88)</f>
        <v>0</v>
      </c>
      <c r="S88" s="24">
        <v>0</v>
      </c>
      <c r="T88" s="24">
        <v>0</v>
      </c>
      <c r="U88" s="24">
        <v>0</v>
      </c>
    </row>
    <row r="89" spans="1:21" ht="48.75" customHeight="1">
      <c r="A89" s="17" t="s">
        <v>199</v>
      </c>
      <c r="B89" s="18" t="s">
        <v>100</v>
      </c>
      <c r="C89" s="31" t="s">
        <v>201</v>
      </c>
      <c r="D89" s="19"/>
      <c r="E89" s="31" t="s">
        <v>201</v>
      </c>
      <c r="F89" s="19">
        <f>SUM(G89:I89)</f>
        <v>66257.6</v>
      </c>
      <c r="G89" s="19">
        <f>K89+O89+S89</f>
        <v>35033.7</v>
      </c>
      <c r="H89" s="19">
        <f>L89+P89+T89</f>
        <v>31223.9</v>
      </c>
      <c r="I89" s="19">
        <f t="shared" si="26"/>
        <v>0</v>
      </c>
      <c r="J89" s="19">
        <f>SUM(K89:M89)</f>
        <v>66257.6</v>
      </c>
      <c r="K89" s="19">
        <v>35033.7</v>
      </c>
      <c r="L89" s="19">
        <v>31223.9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</row>
    <row r="90" spans="1:21" ht="45" customHeight="1">
      <c r="A90" s="17" t="s">
        <v>200</v>
      </c>
      <c r="B90" s="18" t="s">
        <v>100</v>
      </c>
      <c r="C90" s="31" t="s">
        <v>202</v>
      </c>
      <c r="D90" s="19"/>
      <c r="E90" s="31" t="s">
        <v>202</v>
      </c>
      <c r="F90" s="19">
        <f>SUM(G90:I90)</f>
        <v>440</v>
      </c>
      <c r="G90" s="19">
        <f>K90+O90+S90</f>
        <v>0</v>
      </c>
      <c r="H90" s="19">
        <f>L90+P90+T90</f>
        <v>440</v>
      </c>
      <c r="I90" s="19">
        <v>0</v>
      </c>
      <c r="J90" s="19">
        <f>SUM(K90:M90)</f>
        <v>440</v>
      </c>
      <c r="K90" s="19">
        <v>0</v>
      </c>
      <c r="L90" s="19">
        <v>440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</row>
    <row r="91" spans="1:21" ht="42" customHeight="1">
      <c r="A91" s="17" t="s">
        <v>113</v>
      </c>
      <c r="B91" s="34" t="s">
        <v>101</v>
      </c>
      <c r="C91" s="19" t="s">
        <v>144</v>
      </c>
      <c r="D91" s="19"/>
      <c r="E91" s="19" t="s">
        <v>144</v>
      </c>
      <c r="F91" s="19">
        <f>SUM(G91:I91)</f>
        <v>0</v>
      </c>
      <c r="G91" s="19">
        <f t="shared" si="26"/>
        <v>0</v>
      </c>
      <c r="H91" s="19">
        <f t="shared" si="26"/>
        <v>0</v>
      </c>
      <c r="I91" s="19">
        <f t="shared" si="26"/>
        <v>0</v>
      </c>
      <c r="J91" s="19">
        <f>SUM(K91:M91)</f>
        <v>0</v>
      </c>
      <c r="K91" s="19">
        <v>0</v>
      </c>
      <c r="L91" s="19">
        <v>0</v>
      </c>
      <c r="M91" s="19">
        <v>0</v>
      </c>
      <c r="N91" s="19">
        <f>SUM(O91:Q91)</f>
        <v>0</v>
      </c>
      <c r="O91" s="19">
        <v>0</v>
      </c>
      <c r="P91" s="19">
        <v>0</v>
      </c>
      <c r="Q91" s="19">
        <v>0</v>
      </c>
      <c r="R91" s="19">
        <f>SUM(S91:U91)</f>
        <v>0</v>
      </c>
      <c r="S91" s="19">
        <v>0</v>
      </c>
      <c r="T91" s="19">
        <v>0</v>
      </c>
      <c r="U91" s="19">
        <v>0</v>
      </c>
    </row>
    <row r="92" spans="1:21" ht="51">
      <c r="A92" s="30" t="s">
        <v>114</v>
      </c>
      <c r="B92" s="26" t="s">
        <v>115</v>
      </c>
      <c r="C92" s="19" t="s">
        <v>149</v>
      </c>
      <c r="D92" s="24"/>
      <c r="E92" s="19" t="s">
        <v>149</v>
      </c>
      <c r="F92" s="24">
        <f>F93+F94+F95</f>
        <v>202.6</v>
      </c>
      <c r="G92" s="24">
        <f aca="true" t="shared" si="27" ref="G92:T92">G93+G94+G95</f>
        <v>0</v>
      </c>
      <c r="H92" s="24">
        <f t="shared" si="27"/>
        <v>202.6</v>
      </c>
      <c r="I92" s="24">
        <f t="shared" si="27"/>
        <v>0</v>
      </c>
      <c r="J92" s="24">
        <f t="shared" si="27"/>
        <v>202.6</v>
      </c>
      <c r="K92" s="24">
        <f t="shared" si="27"/>
        <v>0</v>
      </c>
      <c r="L92" s="24">
        <f t="shared" si="27"/>
        <v>202.6</v>
      </c>
      <c r="M92" s="24">
        <f t="shared" si="27"/>
        <v>0</v>
      </c>
      <c r="N92" s="24">
        <f t="shared" si="27"/>
        <v>0</v>
      </c>
      <c r="O92" s="24">
        <f t="shared" si="27"/>
        <v>0</v>
      </c>
      <c r="P92" s="24">
        <f t="shared" si="27"/>
        <v>0</v>
      </c>
      <c r="Q92" s="24">
        <f t="shared" si="27"/>
        <v>0</v>
      </c>
      <c r="R92" s="24">
        <f t="shared" si="27"/>
        <v>0</v>
      </c>
      <c r="S92" s="24">
        <f t="shared" si="27"/>
        <v>0</v>
      </c>
      <c r="T92" s="24">
        <f t="shared" si="27"/>
        <v>0</v>
      </c>
      <c r="U92" s="24">
        <f>U93+U94+U95</f>
        <v>0</v>
      </c>
    </row>
    <row r="93" spans="1:21" ht="63.75">
      <c r="A93" s="17" t="s">
        <v>116</v>
      </c>
      <c r="B93" s="18" t="s">
        <v>99</v>
      </c>
      <c r="C93" s="19" t="s">
        <v>155</v>
      </c>
      <c r="D93" s="19"/>
      <c r="E93" s="19" t="s">
        <v>155</v>
      </c>
      <c r="F93" s="19">
        <f>SUM(G93:I93)</f>
        <v>0</v>
      </c>
      <c r="G93" s="19">
        <f aca="true" t="shared" si="28" ref="G93:I95">SUM(K93+O93+S93)</f>
        <v>0</v>
      </c>
      <c r="H93" s="19">
        <f t="shared" si="28"/>
        <v>0</v>
      </c>
      <c r="I93" s="19">
        <f t="shared" si="28"/>
        <v>0</v>
      </c>
      <c r="J93" s="19">
        <f>SUM(K93:M93)</f>
        <v>0</v>
      </c>
      <c r="K93" s="19">
        <v>0</v>
      </c>
      <c r="L93" s="19">
        <v>0</v>
      </c>
      <c r="M93" s="19">
        <v>0</v>
      </c>
      <c r="N93" s="19">
        <f>SUM(O93:Q93)</f>
        <v>0</v>
      </c>
      <c r="O93" s="19">
        <v>0</v>
      </c>
      <c r="P93" s="19">
        <v>0</v>
      </c>
      <c r="Q93" s="19">
        <v>0</v>
      </c>
      <c r="R93" s="19">
        <f>SUM(S93:U93)</f>
        <v>0</v>
      </c>
      <c r="S93" s="19">
        <v>0</v>
      </c>
      <c r="T93" s="19">
        <v>0</v>
      </c>
      <c r="U93" s="19">
        <v>0</v>
      </c>
    </row>
    <row r="94" spans="1:21" ht="106.5" customHeight="1">
      <c r="A94" s="17" t="s">
        <v>117</v>
      </c>
      <c r="B94" s="18" t="s">
        <v>100</v>
      </c>
      <c r="C94" s="17" t="s">
        <v>156</v>
      </c>
      <c r="D94" s="17"/>
      <c r="E94" s="17" t="s">
        <v>156</v>
      </c>
      <c r="F94" s="19">
        <f>SUM(G94:I94)</f>
        <v>202.6</v>
      </c>
      <c r="G94" s="19">
        <f t="shared" si="28"/>
        <v>0</v>
      </c>
      <c r="H94" s="19">
        <f t="shared" si="28"/>
        <v>202.6</v>
      </c>
      <c r="I94" s="19">
        <f t="shared" si="28"/>
        <v>0</v>
      </c>
      <c r="J94" s="19">
        <f>SUM(K94:M94)</f>
        <v>202.6</v>
      </c>
      <c r="K94" s="19">
        <v>0</v>
      </c>
      <c r="L94" s="19">
        <v>202.6</v>
      </c>
      <c r="M94" s="19">
        <v>0</v>
      </c>
      <c r="N94" s="19">
        <f>SUM(O94:Q94)</f>
        <v>0</v>
      </c>
      <c r="O94" s="19">
        <v>0</v>
      </c>
      <c r="P94" s="19">
        <v>0</v>
      </c>
      <c r="Q94" s="19">
        <v>0</v>
      </c>
      <c r="R94" s="19">
        <f>SUM(S94:U94)</f>
        <v>0</v>
      </c>
      <c r="S94" s="19">
        <v>0</v>
      </c>
      <c r="T94" s="19">
        <v>0</v>
      </c>
      <c r="U94" s="19">
        <v>0</v>
      </c>
    </row>
    <row r="95" spans="1:21" ht="102">
      <c r="A95" s="17" t="s">
        <v>118</v>
      </c>
      <c r="B95" s="18" t="s">
        <v>101</v>
      </c>
      <c r="C95" s="17" t="s">
        <v>157</v>
      </c>
      <c r="D95" s="19"/>
      <c r="E95" s="17" t="s">
        <v>157</v>
      </c>
      <c r="F95" s="19">
        <f>SUM(G95:I95)</f>
        <v>0</v>
      </c>
      <c r="G95" s="19">
        <f t="shared" si="28"/>
        <v>0</v>
      </c>
      <c r="H95" s="19">
        <f t="shared" si="28"/>
        <v>0</v>
      </c>
      <c r="I95" s="19">
        <f t="shared" si="28"/>
        <v>0</v>
      </c>
      <c r="J95" s="19">
        <f>SUM(K95:M95)</f>
        <v>0</v>
      </c>
      <c r="K95" s="19">
        <v>0</v>
      </c>
      <c r="L95" s="19">
        <v>0</v>
      </c>
      <c r="M95" s="19">
        <v>0</v>
      </c>
      <c r="N95" s="19">
        <f>SUM(O95:Q95)</f>
        <v>0</v>
      </c>
      <c r="O95" s="19">
        <v>0</v>
      </c>
      <c r="P95" s="19">
        <v>0</v>
      </c>
      <c r="Q95" s="19">
        <v>0</v>
      </c>
      <c r="R95" s="19">
        <f>SUM(S95:U95)</f>
        <v>0</v>
      </c>
      <c r="S95" s="19">
        <v>0</v>
      </c>
      <c r="T95" s="19">
        <v>0</v>
      </c>
      <c r="U95" s="19">
        <v>0</v>
      </c>
    </row>
    <row r="96" spans="1:21" ht="37.5" customHeight="1">
      <c r="A96" s="69" t="s">
        <v>119</v>
      </c>
      <c r="B96" s="69"/>
      <c r="C96" s="19"/>
      <c r="D96" s="19"/>
      <c r="E96" s="19"/>
      <c r="F96" s="19">
        <f aca="true" t="shared" si="29" ref="F96:L96">SUM(F71+F75+F79+F83+F87+F93)</f>
        <v>18066.1</v>
      </c>
      <c r="G96" s="19">
        <f t="shared" si="29"/>
        <v>0</v>
      </c>
      <c r="H96" s="19">
        <f t="shared" si="29"/>
        <v>18066.1</v>
      </c>
      <c r="I96" s="19">
        <f t="shared" si="29"/>
        <v>0</v>
      </c>
      <c r="J96" s="19">
        <f t="shared" si="29"/>
        <v>780</v>
      </c>
      <c r="K96" s="19">
        <f t="shared" si="29"/>
        <v>0</v>
      </c>
      <c r="L96" s="19">
        <f t="shared" si="29"/>
        <v>780</v>
      </c>
      <c r="M96" s="19">
        <f aca="true" t="shared" si="30" ref="M96:U96">M93+M87+M83+M79+N75+M71</f>
        <v>0</v>
      </c>
      <c r="N96" s="19">
        <f t="shared" si="30"/>
        <v>867.5</v>
      </c>
      <c r="O96" s="19">
        <f t="shared" si="30"/>
        <v>0</v>
      </c>
      <c r="P96" s="19">
        <f t="shared" si="30"/>
        <v>867.5</v>
      </c>
      <c r="Q96" s="19">
        <f t="shared" si="30"/>
        <v>0</v>
      </c>
      <c r="R96" s="19">
        <f t="shared" si="30"/>
        <v>16418.6</v>
      </c>
      <c r="S96" s="19">
        <f t="shared" si="30"/>
        <v>0</v>
      </c>
      <c r="T96" s="19">
        <f t="shared" si="30"/>
        <v>16418.6</v>
      </c>
      <c r="U96" s="19">
        <f t="shared" si="30"/>
        <v>0</v>
      </c>
    </row>
    <row r="97" spans="1:21" ht="34.5" customHeight="1">
      <c r="A97" s="69" t="s">
        <v>120</v>
      </c>
      <c r="B97" s="69"/>
      <c r="C97" s="19"/>
      <c r="D97" s="19"/>
      <c r="E97" s="19"/>
      <c r="F97" s="19">
        <f>SUM(F72+F76+F80+F84+F88+F94)</f>
        <v>79482.00000000001</v>
      </c>
      <c r="G97" s="19">
        <f>SUM(G72+G76+G80+G84+G88+G94)</f>
        <v>40131</v>
      </c>
      <c r="H97" s="19">
        <f aca="true" t="shared" si="31" ref="H97:U97">H72+H76+H80+H88+H94+H84</f>
        <v>39351</v>
      </c>
      <c r="I97" s="19">
        <f t="shared" si="31"/>
        <v>0</v>
      </c>
      <c r="J97" s="19">
        <f t="shared" si="31"/>
        <v>79482.00000000001</v>
      </c>
      <c r="K97" s="19">
        <f t="shared" si="31"/>
        <v>40130.99999999999</v>
      </c>
      <c r="L97" s="19">
        <f t="shared" si="31"/>
        <v>39351</v>
      </c>
      <c r="M97" s="19">
        <f t="shared" si="31"/>
        <v>0</v>
      </c>
      <c r="N97" s="19">
        <f t="shared" si="31"/>
        <v>0</v>
      </c>
      <c r="O97" s="19">
        <f t="shared" si="31"/>
        <v>0</v>
      </c>
      <c r="P97" s="19">
        <f t="shared" si="31"/>
        <v>0</v>
      </c>
      <c r="Q97" s="19">
        <f t="shared" si="31"/>
        <v>0</v>
      </c>
      <c r="R97" s="19">
        <f t="shared" si="31"/>
        <v>0</v>
      </c>
      <c r="S97" s="19">
        <f t="shared" si="31"/>
        <v>0</v>
      </c>
      <c r="T97" s="19">
        <f t="shared" si="31"/>
        <v>0</v>
      </c>
      <c r="U97" s="19">
        <f t="shared" si="31"/>
        <v>0</v>
      </c>
    </row>
    <row r="98" spans="1:21" ht="34.5" customHeight="1">
      <c r="A98" s="70" t="s">
        <v>121</v>
      </c>
      <c r="B98" s="71"/>
      <c r="C98" s="19"/>
      <c r="D98" s="19"/>
      <c r="E98" s="19"/>
      <c r="F98" s="19">
        <f>SUM(F73+F77+F81+F85+F91+F95)</f>
        <v>0</v>
      </c>
      <c r="G98" s="19">
        <f aca="true" t="shared" si="32" ref="G98:U98">G73+G77+G81+G85+G91+G95</f>
        <v>0</v>
      </c>
      <c r="H98" s="19">
        <f t="shared" si="32"/>
        <v>0</v>
      </c>
      <c r="I98" s="19">
        <f t="shared" si="32"/>
        <v>0</v>
      </c>
      <c r="J98" s="19">
        <f t="shared" si="32"/>
        <v>0</v>
      </c>
      <c r="K98" s="19">
        <f t="shared" si="32"/>
        <v>0</v>
      </c>
      <c r="L98" s="19">
        <f t="shared" si="32"/>
        <v>0</v>
      </c>
      <c r="M98" s="19">
        <f t="shared" si="32"/>
        <v>0</v>
      </c>
      <c r="N98" s="19">
        <f t="shared" si="32"/>
        <v>0</v>
      </c>
      <c r="O98" s="19">
        <f t="shared" si="32"/>
        <v>0</v>
      </c>
      <c r="P98" s="19">
        <f t="shared" si="32"/>
        <v>0</v>
      </c>
      <c r="Q98" s="19">
        <f t="shared" si="32"/>
        <v>0</v>
      </c>
      <c r="R98" s="19">
        <f t="shared" si="32"/>
        <v>0</v>
      </c>
      <c r="S98" s="19">
        <f t="shared" si="32"/>
        <v>0</v>
      </c>
      <c r="T98" s="19">
        <f t="shared" si="32"/>
        <v>0</v>
      </c>
      <c r="U98" s="19">
        <f t="shared" si="32"/>
        <v>0</v>
      </c>
    </row>
    <row r="99" spans="1:21" s="32" customFormat="1" ht="27.75" customHeight="1">
      <c r="A99" s="68" t="s">
        <v>195</v>
      </c>
      <c r="B99" s="68"/>
      <c r="C99" s="19"/>
      <c r="D99" s="19"/>
      <c r="E99" s="19"/>
      <c r="F99" s="24">
        <f>SUM(J99+N99+R99)</f>
        <v>97548.1</v>
      </c>
      <c r="G99" s="24">
        <f>K99+O99+S99</f>
        <v>40130.99999999999</v>
      </c>
      <c r="H99" s="24">
        <f>L99+P99+T99</f>
        <v>57417.1</v>
      </c>
      <c r="I99" s="24">
        <v>0</v>
      </c>
      <c r="J99" s="24">
        <f>SUM(J96:J98)</f>
        <v>80262.00000000001</v>
      </c>
      <c r="K99" s="24">
        <f>SUM(K96:K98)</f>
        <v>40130.99999999999</v>
      </c>
      <c r="L99" s="24">
        <f>SUM(L96:L98)</f>
        <v>40131</v>
      </c>
      <c r="M99" s="24">
        <v>0</v>
      </c>
      <c r="N99" s="24">
        <f>SUM(N96:N98)</f>
        <v>867.5</v>
      </c>
      <c r="O99" s="24">
        <f>SUM(O96:O98)</f>
        <v>0</v>
      </c>
      <c r="P99" s="24">
        <f>SUM(P96:P98)</f>
        <v>867.5</v>
      </c>
      <c r="Q99" s="24">
        <v>0</v>
      </c>
      <c r="R99" s="24">
        <f>SUM(R96:R98)</f>
        <v>16418.6</v>
      </c>
      <c r="S99" s="24">
        <f>SUM(S96:S98)</f>
        <v>0</v>
      </c>
      <c r="T99" s="24">
        <f>SUM(T96:T98)</f>
        <v>16418.6</v>
      </c>
      <c r="U99" s="24">
        <v>0</v>
      </c>
    </row>
    <row r="100" spans="1:21" s="32" customFormat="1" ht="12.75">
      <c r="A100" s="68" t="s">
        <v>165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44">
      <c r="A101" s="24" t="s">
        <v>97</v>
      </c>
      <c r="B101" s="26" t="s">
        <v>123</v>
      </c>
      <c r="C101" s="31" t="s">
        <v>158</v>
      </c>
      <c r="D101" s="19"/>
      <c r="E101" s="17" t="s">
        <v>176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ht="63.75">
      <c r="A102" s="19" t="s">
        <v>12</v>
      </c>
      <c r="B102" s="33" t="s">
        <v>184</v>
      </c>
      <c r="C102" s="19" t="s">
        <v>159</v>
      </c>
      <c r="D102" s="19" t="s">
        <v>136</v>
      </c>
      <c r="E102" s="19" t="s">
        <v>177</v>
      </c>
      <c r="F102" s="36">
        <f>J102+N102+R102</f>
        <v>78142.9</v>
      </c>
      <c r="G102" s="19">
        <f>K102+O102+S102</f>
        <v>55928.6</v>
      </c>
      <c r="H102" s="19">
        <f>L102+P102+T102</f>
        <v>6214.3</v>
      </c>
      <c r="I102" s="19">
        <f>M102+Q102+U102</f>
        <v>16000</v>
      </c>
      <c r="J102" s="36">
        <f>K102+L102+M102</f>
        <v>78142.9</v>
      </c>
      <c r="K102" s="19">
        <v>55928.6</v>
      </c>
      <c r="L102" s="19">
        <v>6214.3</v>
      </c>
      <c r="M102" s="19">
        <v>16000</v>
      </c>
      <c r="N102" s="19">
        <f>P102</f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</row>
    <row r="103" spans="1:21" ht="25.5">
      <c r="A103" s="19" t="s">
        <v>20</v>
      </c>
      <c r="B103" s="19" t="s">
        <v>124</v>
      </c>
      <c r="C103" s="19" t="s">
        <v>159</v>
      </c>
      <c r="D103" s="19" t="s">
        <v>204</v>
      </c>
      <c r="E103" s="19" t="s">
        <v>177</v>
      </c>
      <c r="F103" s="19">
        <f>J103+N103+R103</f>
        <v>4350</v>
      </c>
      <c r="G103" s="19">
        <f>K103+O103+S103</f>
        <v>2100</v>
      </c>
      <c r="H103" s="19">
        <f>L103+P103+T103</f>
        <v>2250</v>
      </c>
      <c r="I103" s="19">
        <v>0</v>
      </c>
      <c r="J103" s="19">
        <v>3300</v>
      </c>
      <c r="K103" s="19">
        <v>2100</v>
      </c>
      <c r="L103" s="19">
        <v>1200</v>
      </c>
      <c r="M103" s="19">
        <v>0</v>
      </c>
      <c r="N103" s="19">
        <f>O103+P103+Q103</f>
        <v>1050</v>
      </c>
      <c r="O103" s="19">
        <v>0</v>
      </c>
      <c r="P103" s="19">
        <v>1050</v>
      </c>
      <c r="Q103" s="19">
        <v>0</v>
      </c>
      <c r="R103" s="19">
        <f>S103+T103+U103</f>
        <v>0</v>
      </c>
      <c r="S103" s="19">
        <v>0</v>
      </c>
      <c r="T103" s="19">
        <v>0</v>
      </c>
      <c r="U103" s="19">
        <v>0</v>
      </c>
    </row>
    <row r="104" spans="1:21" ht="25.5">
      <c r="A104" s="19" t="s">
        <v>21</v>
      </c>
      <c r="B104" s="19" t="s">
        <v>189</v>
      </c>
      <c r="C104" s="19" t="s">
        <v>159</v>
      </c>
      <c r="D104" s="19" t="s">
        <v>136</v>
      </c>
      <c r="E104" s="19" t="s">
        <v>177</v>
      </c>
      <c r="F104" s="19">
        <f>J104+N104+R104</f>
        <v>300</v>
      </c>
      <c r="G104" s="19">
        <v>0</v>
      </c>
      <c r="H104" s="19">
        <v>300</v>
      </c>
      <c r="I104" s="19">
        <v>0</v>
      </c>
      <c r="J104" s="19">
        <v>300</v>
      </c>
      <c r="K104" s="19">
        <v>0</v>
      </c>
      <c r="L104" s="19">
        <v>300</v>
      </c>
      <c r="M104" s="19">
        <v>0</v>
      </c>
      <c r="N104" s="19">
        <f>O104+P104+Q104</f>
        <v>0</v>
      </c>
      <c r="O104" s="19">
        <v>0</v>
      </c>
      <c r="P104" s="19">
        <v>0</v>
      </c>
      <c r="Q104" s="19">
        <v>0</v>
      </c>
      <c r="R104" s="19">
        <f>S104+T104+U104</f>
        <v>0</v>
      </c>
      <c r="S104" s="19">
        <v>0</v>
      </c>
      <c r="T104" s="19">
        <v>0</v>
      </c>
      <c r="U104" s="19">
        <v>0</v>
      </c>
    </row>
    <row r="105" spans="1:21" s="38" customFormat="1" ht="12.75">
      <c r="A105" s="24"/>
      <c r="B105" s="24" t="s">
        <v>9</v>
      </c>
      <c r="C105" s="24"/>
      <c r="D105" s="24"/>
      <c r="E105" s="24"/>
      <c r="F105" s="37">
        <f aca="true" t="shared" si="33" ref="F105:U105">F102+F103+F104</f>
        <v>82792.9</v>
      </c>
      <c r="G105" s="37">
        <f t="shared" si="33"/>
        <v>58028.6</v>
      </c>
      <c r="H105" s="37">
        <f t="shared" si="33"/>
        <v>8764.3</v>
      </c>
      <c r="I105" s="25">
        <f t="shared" si="33"/>
        <v>16000</v>
      </c>
      <c r="J105" s="37">
        <f t="shared" si="33"/>
        <v>81742.9</v>
      </c>
      <c r="K105" s="37">
        <f t="shared" si="33"/>
        <v>58028.6</v>
      </c>
      <c r="L105" s="25">
        <f t="shared" si="33"/>
        <v>7714.3</v>
      </c>
      <c r="M105" s="25">
        <f t="shared" si="33"/>
        <v>16000</v>
      </c>
      <c r="N105" s="25">
        <f t="shared" si="33"/>
        <v>1050</v>
      </c>
      <c r="O105" s="25">
        <f t="shared" si="33"/>
        <v>0</v>
      </c>
      <c r="P105" s="25">
        <f t="shared" si="33"/>
        <v>1050</v>
      </c>
      <c r="Q105" s="25">
        <f t="shared" si="33"/>
        <v>0</v>
      </c>
      <c r="R105" s="25">
        <f t="shared" si="33"/>
        <v>0</v>
      </c>
      <c r="S105" s="25">
        <f t="shared" si="33"/>
        <v>0</v>
      </c>
      <c r="T105" s="25">
        <f t="shared" si="33"/>
        <v>0</v>
      </c>
      <c r="U105" s="25">
        <f t="shared" si="33"/>
        <v>0</v>
      </c>
    </row>
    <row r="106" spans="1:21" ht="51">
      <c r="A106" s="19" t="s">
        <v>102</v>
      </c>
      <c r="B106" s="29" t="s">
        <v>125</v>
      </c>
      <c r="C106" s="19" t="s">
        <v>159</v>
      </c>
      <c r="D106" s="19"/>
      <c r="E106" s="19" t="s">
        <v>177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25.5">
      <c r="A107" s="19" t="s">
        <v>26</v>
      </c>
      <c r="B107" s="33" t="s">
        <v>185</v>
      </c>
      <c r="C107" s="19" t="s">
        <v>159</v>
      </c>
      <c r="D107" s="19" t="s">
        <v>205</v>
      </c>
      <c r="E107" s="19" t="s">
        <v>177</v>
      </c>
      <c r="F107" s="19">
        <f>G107+H107+I107</f>
        <v>28024.6</v>
      </c>
      <c r="G107" s="19">
        <f aca="true" t="shared" si="34" ref="G107:I108">K107+O107+S107</f>
        <v>22176</v>
      </c>
      <c r="H107" s="19">
        <f t="shared" si="34"/>
        <v>5848.6</v>
      </c>
      <c r="I107" s="19">
        <f t="shared" si="34"/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f>O107+P107+Q107</f>
        <v>12842</v>
      </c>
      <c r="O107" s="19">
        <v>11088</v>
      </c>
      <c r="P107" s="19">
        <v>1754</v>
      </c>
      <c r="Q107" s="19">
        <v>0</v>
      </c>
      <c r="R107" s="19">
        <f>S107+T107+U107</f>
        <v>15182.6</v>
      </c>
      <c r="S107" s="19">
        <v>11088</v>
      </c>
      <c r="T107" s="19">
        <v>4094.6</v>
      </c>
      <c r="U107" s="19">
        <v>0</v>
      </c>
    </row>
    <row r="108" spans="1:21" ht="25.5">
      <c r="A108" s="19" t="s">
        <v>30</v>
      </c>
      <c r="B108" s="33" t="s">
        <v>186</v>
      </c>
      <c r="C108" s="19" t="s">
        <v>159</v>
      </c>
      <c r="D108" s="19" t="s">
        <v>206</v>
      </c>
      <c r="E108" s="19" t="s">
        <v>177</v>
      </c>
      <c r="F108" s="19">
        <f>G108+H108+I108</f>
        <v>29544</v>
      </c>
      <c r="G108" s="19">
        <f>K108+O108+S108</f>
        <v>23313.6</v>
      </c>
      <c r="H108" s="19">
        <f t="shared" si="34"/>
        <v>6230.4</v>
      </c>
      <c r="I108" s="19">
        <f t="shared" si="34"/>
        <v>0</v>
      </c>
      <c r="J108" s="19">
        <v>2500</v>
      </c>
      <c r="K108" s="19">
        <v>0</v>
      </c>
      <c r="L108" s="19">
        <v>2500</v>
      </c>
      <c r="M108" s="19">
        <v>0</v>
      </c>
      <c r="N108" s="19">
        <f>O108+P108+Q108</f>
        <v>12776.8</v>
      </c>
      <c r="O108" s="19">
        <v>11656.8</v>
      </c>
      <c r="P108" s="19">
        <v>1120</v>
      </c>
      <c r="Q108" s="19">
        <v>0</v>
      </c>
      <c r="R108" s="19">
        <f>S108+T108+U108</f>
        <v>14267.199999999999</v>
      </c>
      <c r="S108" s="19">
        <v>11656.8</v>
      </c>
      <c r="T108" s="19">
        <v>2610.4</v>
      </c>
      <c r="U108" s="19">
        <v>0</v>
      </c>
    </row>
    <row r="109" spans="1:21" ht="12.75">
      <c r="A109" s="19"/>
      <c r="B109" s="24" t="s">
        <v>9</v>
      </c>
      <c r="C109" s="19"/>
      <c r="D109" s="19"/>
      <c r="E109" s="19"/>
      <c r="F109" s="24">
        <f>F107+F108</f>
        <v>57568.6</v>
      </c>
      <c r="G109" s="24">
        <f>G107+G108</f>
        <v>45489.6</v>
      </c>
      <c r="H109" s="24">
        <f>H107+H108</f>
        <v>12079</v>
      </c>
      <c r="I109" s="24">
        <f aca="true" t="shared" si="35" ref="I109:U109">I107+I108</f>
        <v>0</v>
      </c>
      <c r="J109" s="24">
        <f t="shared" si="35"/>
        <v>2500</v>
      </c>
      <c r="K109" s="24">
        <f t="shared" si="35"/>
        <v>0</v>
      </c>
      <c r="L109" s="24">
        <f t="shared" si="35"/>
        <v>2500</v>
      </c>
      <c r="M109" s="24">
        <f t="shared" si="35"/>
        <v>0</v>
      </c>
      <c r="N109" s="24">
        <f>N107+N108</f>
        <v>25618.8</v>
      </c>
      <c r="O109" s="24">
        <f t="shared" si="35"/>
        <v>22744.8</v>
      </c>
      <c r="P109" s="24">
        <f t="shared" si="35"/>
        <v>2874</v>
      </c>
      <c r="Q109" s="24">
        <f t="shared" si="35"/>
        <v>0</v>
      </c>
      <c r="R109" s="24">
        <f>R107+R108</f>
        <v>29449.8</v>
      </c>
      <c r="S109" s="24">
        <f t="shared" si="35"/>
        <v>22744.8</v>
      </c>
      <c r="T109" s="24">
        <f>T107+T108</f>
        <v>6705</v>
      </c>
      <c r="U109" s="24">
        <f t="shared" si="35"/>
        <v>0</v>
      </c>
    </row>
    <row r="110" spans="1:21" ht="25.5">
      <c r="A110" s="19"/>
      <c r="B110" s="24" t="s">
        <v>196</v>
      </c>
      <c r="C110" s="19"/>
      <c r="D110" s="19"/>
      <c r="E110" s="19"/>
      <c r="F110" s="37">
        <f>J110+N110+R110</f>
        <v>140361.5</v>
      </c>
      <c r="G110" s="25">
        <f>K110+O110+S110</f>
        <v>103518.2</v>
      </c>
      <c r="H110" s="24">
        <f>L110+P110+T110</f>
        <v>20843.3</v>
      </c>
      <c r="I110" s="24">
        <f>M110+Q110+U110</f>
        <v>16000</v>
      </c>
      <c r="J110" s="37">
        <f>J105+J109</f>
        <v>84242.9</v>
      </c>
      <c r="K110" s="24">
        <f aca="true" t="shared" si="36" ref="K110:Q110">K105+K109</f>
        <v>58028.6</v>
      </c>
      <c r="L110" s="24">
        <f t="shared" si="36"/>
        <v>10214.3</v>
      </c>
      <c r="M110" s="24">
        <f t="shared" si="36"/>
        <v>16000</v>
      </c>
      <c r="N110" s="37">
        <f>N105+N109</f>
        <v>26668.8</v>
      </c>
      <c r="O110" s="24">
        <f t="shared" si="36"/>
        <v>22744.8</v>
      </c>
      <c r="P110" s="24">
        <f t="shared" si="36"/>
        <v>3924</v>
      </c>
      <c r="Q110" s="24">
        <f t="shared" si="36"/>
        <v>0</v>
      </c>
      <c r="R110" s="25">
        <f>R105+R109</f>
        <v>29449.8</v>
      </c>
      <c r="S110" s="37">
        <f>S105+S109</f>
        <v>22744.8</v>
      </c>
      <c r="T110" s="24">
        <f>T105+T109</f>
        <v>6705</v>
      </c>
      <c r="U110" s="24">
        <f>U105+U109</f>
        <v>0</v>
      </c>
    </row>
    <row r="111" spans="1:22" ht="25.5">
      <c r="A111" s="19"/>
      <c r="B111" s="24" t="s">
        <v>197</v>
      </c>
      <c r="C111" s="19"/>
      <c r="D111" s="19"/>
      <c r="E111" s="19"/>
      <c r="F111" s="37">
        <f>F68+F99+F110</f>
        <v>263152.2</v>
      </c>
      <c r="G111" s="24">
        <f aca="true" t="shared" si="37" ref="G111:U111">G68+G99+G110</f>
        <v>156091.5</v>
      </c>
      <c r="H111" s="24">
        <f t="shared" si="37"/>
        <v>91060.7</v>
      </c>
      <c r="I111" s="24">
        <f t="shared" si="37"/>
        <v>16000</v>
      </c>
      <c r="J111" s="37">
        <f t="shared" si="37"/>
        <v>175385.30000000002</v>
      </c>
      <c r="K111" s="24">
        <f t="shared" si="37"/>
        <v>102192.29999999999</v>
      </c>
      <c r="L111" s="24">
        <f t="shared" si="37"/>
        <v>57193</v>
      </c>
      <c r="M111" s="24">
        <f t="shared" si="37"/>
        <v>16000</v>
      </c>
      <c r="N111" s="24">
        <f t="shared" si="37"/>
        <v>34549.2</v>
      </c>
      <c r="O111" s="24">
        <f t="shared" si="37"/>
        <v>26809.5</v>
      </c>
      <c r="P111" s="24">
        <f t="shared" si="37"/>
        <v>7739.7</v>
      </c>
      <c r="Q111" s="24">
        <f t="shared" si="37"/>
        <v>0</v>
      </c>
      <c r="R111" s="24">
        <f t="shared" si="37"/>
        <v>53217.7</v>
      </c>
      <c r="S111" s="24">
        <f t="shared" si="37"/>
        <v>27089.699999999997</v>
      </c>
      <c r="T111" s="24">
        <f t="shared" si="37"/>
        <v>26128</v>
      </c>
      <c r="U111" s="24">
        <f t="shared" si="37"/>
        <v>0</v>
      </c>
      <c r="V111" s="8">
        <f>U111+T111+S111+Q111+P111+O111+M111+L111+K111</f>
        <v>263152.19999999995</v>
      </c>
    </row>
    <row r="112" spans="1:22" ht="35.25" customHeight="1">
      <c r="A112" s="21"/>
      <c r="B112" s="20"/>
      <c r="C112" s="21"/>
      <c r="D112" s="21"/>
      <c r="E112" s="21"/>
      <c r="F112" s="22"/>
      <c r="G112" s="76" t="s">
        <v>191</v>
      </c>
      <c r="H112" s="76"/>
      <c r="I112" s="76"/>
      <c r="J112" s="76"/>
      <c r="K112" s="76"/>
      <c r="L112" s="76"/>
      <c r="M112" s="76"/>
      <c r="N112" s="76"/>
      <c r="O112" s="20"/>
      <c r="P112" s="20"/>
      <c r="Q112" s="20"/>
      <c r="R112" s="20"/>
      <c r="S112" s="20"/>
      <c r="T112" s="20"/>
      <c r="U112" s="20"/>
      <c r="V112" s="20"/>
    </row>
    <row r="113" spans="6:18" ht="48" customHeight="1">
      <c r="F113" s="39">
        <f>J111+N111+R111</f>
        <v>263152.2</v>
      </c>
      <c r="G113" s="39">
        <f>K111+O111+S111</f>
        <v>156091.5</v>
      </c>
      <c r="H113" s="23">
        <f>L111+P111+T111</f>
        <v>91060.7</v>
      </c>
      <c r="I113" s="23">
        <f>M111+Q111+U111</f>
        <v>16000</v>
      </c>
      <c r="J113" s="39">
        <f>K111+L111+M111</f>
        <v>175385.3</v>
      </c>
      <c r="N113" s="39">
        <f>O111+P111+Q111</f>
        <v>34549.2</v>
      </c>
      <c r="R113" s="39">
        <f>S111+T111+U111</f>
        <v>53217.7</v>
      </c>
    </row>
  </sheetData>
  <sheetProtection/>
  <mergeCells count="79">
    <mergeCell ref="G112:N112"/>
    <mergeCell ref="Q1:U1"/>
    <mergeCell ref="Q2:U2"/>
    <mergeCell ref="A3:U3"/>
    <mergeCell ref="A4:A7"/>
    <mergeCell ref="B4:B7"/>
    <mergeCell ref="C4:C7"/>
    <mergeCell ref="D4:D7"/>
    <mergeCell ref="E4:E7"/>
    <mergeCell ref="F4:U4"/>
    <mergeCell ref="F5:I5"/>
    <mergeCell ref="J5:M5"/>
    <mergeCell ref="N5:Q5"/>
    <mergeCell ref="R5:U5"/>
    <mergeCell ref="S6:U6"/>
    <mergeCell ref="A9:U9"/>
    <mergeCell ref="A10:U10"/>
    <mergeCell ref="A12:A15"/>
    <mergeCell ref="F6:F7"/>
    <mergeCell ref="G6:I6"/>
    <mergeCell ref="J6:J7"/>
    <mergeCell ref="K6:M6"/>
    <mergeCell ref="N6:N7"/>
    <mergeCell ref="O6:Q6"/>
    <mergeCell ref="R6:R7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A22:B22"/>
    <mergeCell ref="A23:U23"/>
    <mergeCell ref="A38:A39"/>
    <mergeCell ref="B38:B39"/>
    <mergeCell ref="C38:C39"/>
    <mergeCell ref="D38:D39"/>
    <mergeCell ref="Q38:Q39"/>
    <mergeCell ref="R38:R39"/>
    <mergeCell ref="S38:S39"/>
    <mergeCell ref="T38:T39"/>
    <mergeCell ref="N38:N39"/>
    <mergeCell ref="O38:O39"/>
    <mergeCell ref="P38:P39"/>
    <mergeCell ref="U38:U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P40:P41"/>
    <mergeCell ref="Q40:Q41"/>
    <mergeCell ref="J40:J41"/>
    <mergeCell ref="K40:K41"/>
    <mergeCell ref="L40:L41"/>
    <mergeCell ref="M40:M41"/>
    <mergeCell ref="N40:N41"/>
    <mergeCell ref="O40:O41"/>
    <mergeCell ref="R40:R41"/>
    <mergeCell ref="S40:S41"/>
    <mergeCell ref="T40:T41"/>
    <mergeCell ref="U40:U41"/>
    <mergeCell ref="A42:B42"/>
    <mergeCell ref="A43:U43"/>
    <mergeCell ref="A59:B59"/>
    <mergeCell ref="A60:U60"/>
    <mergeCell ref="A99:B99"/>
    <mergeCell ref="A100:U100"/>
    <mergeCell ref="A69:U69"/>
    <mergeCell ref="A96:B96"/>
    <mergeCell ref="A97:B97"/>
    <mergeCell ref="A98:B98"/>
  </mergeCells>
  <printOptions/>
  <pageMargins left="1.0236220472440944" right="0.2362204724409449" top="0.5511811023622047" bottom="0.35433070866141736" header="0.31496062992125984" footer="0.31496062992125984"/>
  <pageSetup horizontalDpi="600" verticalDpi="600" orientation="landscape" paperSize="9" scale="65" r:id="rId1"/>
  <headerFooter alignWithMargins="0">
    <oddHeader>&amp;C&amp;P</oddHeader>
  </headerFooter>
  <rowBreaks count="15" manualBreakCount="15">
    <brk id="12" min="1" max="20" man="1"/>
    <brk id="18" min="1" max="20" man="1"/>
    <brk id="22" max="20" man="1"/>
    <brk id="36" max="20" man="1"/>
    <brk id="42" max="20" man="1"/>
    <brk id="47" max="20" man="1"/>
    <brk id="52" min="1" max="20" man="1"/>
    <brk id="57" min="1" max="20" man="1"/>
    <brk id="64" min="1" max="20" man="1"/>
    <brk id="70" min="1" max="20" man="1"/>
    <brk id="74" min="1" max="20" man="1"/>
    <brk id="78" min="1" max="20" man="1"/>
    <brk id="83" min="1" max="20" man="1"/>
    <brk id="93" max="20" man="1"/>
    <brk id="101" max="20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RusakVS</cp:lastModifiedBy>
  <cp:lastPrinted>2011-12-28T03:47:03Z</cp:lastPrinted>
  <dcterms:created xsi:type="dcterms:W3CDTF">2010-09-06T03:06:45Z</dcterms:created>
  <dcterms:modified xsi:type="dcterms:W3CDTF">2011-12-29T05:27:44Z</dcterms:modified>
  <cp:category/>
  <cp:version/>
  <cp:contentType/>
  <cp:contentStatus/>
</cp:coreProperties>
</file>